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8035" windowHeight="11670"/>
  </bookViews>
  <sheets>
    <sheet name="料金表" sheetId="1" r:id="rId1"/>
  </sheets>
  <calcPr calcId="145621"/>
</workbook>
</file>

<file path=xl/calcChain.xml><?xml version="1.0" encoding="utf-8"?>
<calcChain xmlns="http://schemas.openxmlformats.org/spreadsheetml/2006/main">
  <c r="F9" i="1" l="1"/>
  <c r="G9" i="1"/>
  <c r="H9" i="1" s="1"/>
  <c r="J9" i="1" s="1"/>
  <c r="K9" i="1" s="1"/>
  <c r="L9" i="1" s="1"/>
  <c r="I9" i="1"/>
  <c r="M9" i="1"/>
  <c r="R9" i="1" s="1"/>
  <c r="P9" i="1"/>
  <c r="F10" i="1"/>
  <c r="G10" i="1"/>
  <c r="P10" i="1"/>
  <c r="F11" i="1"/>
  <c r="G11" i="1" s="1"/>
  <c r="I11" i="1"/>
  <c r="P11" i="1"/>
  <c r="F12" i="1"/>
  <c r="G12" i="1"/>
  <c r="P12" i="1"/>
  <c r="F13" i="1"/>
  <c r="G13" i="1" s="1"/>
  <c r="P13" i="1"/>
  <c r="F18" i="1"/>
  <c r="G18" i="1"/>
  <c r="P18" i="1"/>
  <c r="F19" i="1"/>
  <c r="G19" i="1" s="1"/>
  <c r="I19" i="1"/>
  <c r="P19" i="1"/>
  <c r="F20" i="1"/>
  <c r="G20" i="1"/>
  <c r="P20" i="1"/>
  <c r="F21" i="1"/>
  <c r="G21" i="1" s="1"/>
  <c r="I21" i="1" s="1"/>
  <c r="P21" i="1"/>
  <c r="F22" i="1"/>
  <c r="G22" i="1"/>
  <c r="P22" i="1"/>
  <c r="F27" i="1"/>
  <c r="G27" i="1" s="1"/>
  <c r="I27" i="1"/>
  <c r="P27" i="1"/>
  <c r="F28" i="1"/>
  <c r="G28" i="1"/>
  <c r="P28" i="1"/>
  <c r="F29" i="1"/>
  <c r="G29" i="1" s="1"/>
  <c r="P29" i="1"/>
  <c r="F30" i="1"/>
  <c r="G30" i="1"/>
  <c r="P30" i="1"/>
  <c r="F31" i="1"/>
  <c r="G31" i="1" s="1"/>
  <c r="I31" i="1"/>
  <c r="P31" i="1"/>
  <c r="F36" i="1"/>
  <c r="G36" i="1"/>
  <c r="P36" i="1"/>
  <c r="F37" i="1"/>
  <c r="G37" i="1" s="1"/>
  <c r="I37" i="1" s="1"/>
  <c r="P37" i="1"/>
  <c r="F38" i="1"/>
  <c r="G38" i="1"/>
  <c r="P38" i="1"/>
  <c r="F39" i="1"/>
  <c r="G39" i="1" s="1"/>
  <c r="I39" i="1"/>
  <c r="P39" i="1"/>
  <c r="F40" i="1"/>
  <c r="G40" i="1"/>
  <c r="P40" i="1"/>
  <c r="F45" i="1"/>
  <c r="G45" i="1" s="1"/>
  <c r="P45" i="1"/>
  <c r="F46" i="1"/>
  <c r="G46" i="1"/>
  <c r="P46" i="1"/>
  <c r="F47" i="1"/>
  <c r="G47" i="1" s="1"/>
  <c r="I47" i="1"/>
  <c r="P47" i="1"/>
  <c r="F48" i="1"/>
  <c r="G48" i="1"/>
  <c r="P48" i="1"/>
  <c r="F49" i="1"/>
  <c r="G49" i="1" s="1"/>
  <c r="I49" i="1" s="1"/>
  <c r="P49" i="1"/>
  <c r="F64" i="1"/>
  <c r="G64" i="1"/>
  <c r="P64" i="1"/>
  <c r="F65" i="1"/>
  <c r="G65" i="1" s="1"/>
  <c r="I65" i="1"/>
  <c r="P65" i="1"/>
  <c r="F66" i="1"/>
  <c r="G66" i="1"/>
  <c r="P66" i="1"/>
  <c r="F67" i="1"/>
  <c r="G67" i="1" s="1"/>
  <c r="H67" i="1" s="1"/>
  <c r="P67" i="1"/>
  <c r="F68" i="1"/>
  <c r="G68" i="1"/>
  <c r="I68" i="1" s="1"/>
  <c r="P68" i="1"/>
  <c r="F74" i="1"/>
  <c r="G74" i="1" s="1"/>
  <c r="I74" i="1" s="1"/>
  <c r="H74" i="1"/>
  <c r="J74" i="1" s="1"/>
  <c r="K74" i="1" s="1"/>
  <c r="P74" i="1"/>
  <c r="F75" i="1"/>
  <c r="G75" i="1" s="1"/>
  <c r="P75" i="1"/>
  <c r="F76" i="1"/>
  <c r="G76" i="1" s="1"/>
  <c r="I76" i="1"/>
  <c r="P76" i="1"/>
  <c r="F77" i="1"/>
  <c r="G77" i="1"/>
  <c r="I77" i="1" s="1"/>
  <c r="P77" i="1"/>
  <c r="F78" i="1"/>
  <c r="G78" i="1" s="1"/>
  <c r="H78" i="1"/>
  <c r="I78" i="1"/>
  <c r="J78" i="1"/>
  <c r="K78" i="1" s="1"/>
  <c r="P78" i="1"/>
  <c r="L74" i="1" l="1"/>
  <c r="M74" i="1" s="1"/>
  <c r="R74" i="1" s="1"/>
  <c r="L78" i="1"/>
  <c r="M78" i="1" s="1"/>
  <c r="R78" i="1" s="1"/>
  <c r="I75" i="1"/>
  <c r="H75" i="1"/>
  <c r="J75" i="1" s="1"/>
  <c r="K75" i="1" s="1"/>
  <c r="H66" i="1"/>
  <c r="I66" i="1"/>
  <c r="J66" i="1"/>
  <c r="K66" i="1" s="1"/>
  <c r="J45" i="1"/>
  <c r="K45" i="1" s="1"/>
  <c r="H45" i="1"/>
  <c r="H13" i="1"/>
  <c r="J13" i="1" s="1"/>
  <c r="K13" i="1" s="1"/>
  <c r="H12" i="1"/>
  <c r="J12" i="1" s="1"/>
  <c r="K12" i="1" s="1"/>
  <c r="I12" i="1"/>
  <c r="H77" i="1"/>
  <c r="J77" i="1" s="1"/>
  <c r="K77" i="1" s="1"/>
  <c r="H76" i="1"/>
  <c r="J76" i="1" s="1"/>
  <c r="K76" i="1" s="1"/>
  <c r="H65" i="1"/>
  <c r="J65" i="1" s="1"/>
  <c r="K65" i="1" s="1"/>
  <c r="H64" i="1"/>
  <c r="J64" i="1" s="1"/>
  <c r="K64" i="1" s="1"/>
  <c r="I64" i="1"/>
  <c r="H39" i="1"/>
  <c r="J39" i="1" s="1"/>
  <c r="K39" i="1" s="1"/>
  <c r="H38" i="1"/>
  <c r="I38" i="1"/>
  <c r="J38" i="1"/>
  <c r="K38" i="1" s="1"/>
  <c r="J27" i="1"/>
  <c r="K27" i="1" s="1"/>
  <c r="H27" i="1"/>
  <c r="H22" i="1"/>
  <c r="I22" i="1"/>
  <c r="J22" i="1"/>
  <c r="K22" i="1" s="1"/>
  <c r="J11" i="1"/>
  <c r="K11" i="1" s="1"/>
  <c r="H11" i="1"/>
  <c r="H10" i="1"/>
  <c r="J10" i="1" s="1"/>
  <c r="K10" i="1" s="1"/>
  <c r="I10" i="1"/>
  <c r="H40" i="1"/>
  <c r="I40" i="1"/>
  <c r="J40" i="1"/>
  <c r="K40" i="1" s="1"/>
  <c r="H28" i="1"/>
  <c r="I28" i="1"/>
  <c r="J28" i="1"/>
  <c r="K28" i="1" s="1"/>
  <c r="J49" i="1"/>
  <c r="K49" i="1" s="1"/>
  <c r="H49" i="1"/>
  <c r="H37" i="1"/>
  <c r="J37" i="1" s="1"/>
  <c r="K37" i="1" s="1"/>
  <c r="H36" i="1"/>
  <c r="J36" i="1" s="1"/>
  <c r="K36" i="1" s="1"/>
  <c r="I36" i="1"/>
  <c r="H21" i="1"/>
  <c r="J21" i="1" s="1"/>
  <c r="K21" i="1" s="1"/>
  <c r="H29" i="1"/>
  <c r="I67" i="1"/>
  <c r="J67" i="1" s="1"/>
  <c r="K67" i="1" s="1"/>
  <c r="H48" i="1"/>
  <c r="I48" i="1"/>
  <c r="J48" i="1"/>
  <c r="K48" i="1" s="1"/>
  <c r="H20" i="1"/>
  <c r="J20" i="1" s="1"/>
  <c r="K20" i="1" s="1"/>
  <c r="I20" i="1"/>
  <c r="H68" i="1"/>
  <c r="J68" i="1" s="1"/>
  <c r="K68" i="1" s="1"/>
  <c r="J47" i="1"/>
  <c r="K47" i="1" s="1"/>
  <c r="H47" i="1"/>
  <c r="H46" i="1"/>
  <c r="I46" i="1"/>
  <c r="J46" i="1" s="1"/>
  <c r="K46" i="1" s="1"/>
  <c r="I45" i="1"/>
  <c r="H31" i="1"/>
  <c r="J31" i="1" s="1"/>
  <c r="K31" i="1" s="1"/>
  <c r="H30" i="1"/>
  <c r="J30" i="1" s="1"/>
  <c r="K30" i="1" s="1"/>
  <c r="I30" i="1"/>
  <c r="I29" i="1"/>
  <c r="J29" i="1" s="1"/>
  <c r="K29" i="1" s="1"/>
  <c r="J19" i="1"/>
  <c r="K19" i="1" s="1"/>
  <c r="H19" i="1"/>
  <c r="H18" i="1"/>
  <c r="I18" i="1"/>
  <c r="J18" i="1"/>
  <c r="K18" i="1" s="1"/>
  <c r="I13" i="1"/>
  <c r="L31" i="1" l="1"/>
  <c r="M31" i="1"/>
  <c r="R31" i="1" s="1"/>
  <c r="L36" i="1"/>
  <c r="M36" i="1"/>
  <c r="R36" i="1" s="1"/>
  <c r="L64" i="1"/>
  <c r="M64" i="1"/>
  <c r="R64" i="1" s="1"/>
  <c r="L75" i="1"/>
  <c r="M75" i="1" s="1"/>
  <c r="R75" i="1" s="1"/>
  <c r="L29" i="1"/>
  <c r="M29" i="1"/>
  <c r="R29" i="1" s="1"/>
  <c r="L37" i="1"/>
  <c r="M37" i="1"/>
  <c r="R37" i="1" s="1"/>
  <c r="L65" i="1"/>
  <c r="M65" i="1"/>
  <c r="R65" i="1" s="1"/>
  <c r="L12" i="1"/>
  <c r="M12" i="1"/>
  <c r="R12" i="1" s="1"/>
  <c r="L20" i="1"/>
  <c r="M20" i="1"/>
  <c r="R20" i="1" s="1"/>
  <c r="L46" i="1"/>
  <c r="M46" i="1"/>
  <c r="R46" i="1" s="1"/>
  <c r="L76" i="1"/>
  <c r="M76" i="1"/>
  <c r="R76" i="1" s="1"/>
  <c r="L67" i="1"/>
  <c r="M67" i="1" s="1"/>
  <c r="R67" i="1" s="1"/>
  <c r="L68" i="1"/>
  <c r="M68" i="1" s="1"/>
  <c r="R68" i="1" s="1"/>
  <c r="L21" i="1"/>
  <c r="M21" i="1"/>
  <c r="R21" i="1" s="1"/>
  <c r="L39" i="1"/>
  <c r="M39" i="1"/>
  <c r="R39" i="1" s="1"/>
  <c r="L13" i="1"/>
  <c r="M13" i="1"/>
  <c r="R13" i="1" s="1"/>
  <c r="L30" i="1"/>
  <c r="M30" i="1"/>
  <c r="R30" i="1" s="1"/>
  <c r="L10" i="1"/>
  <c r="M10" i="1"/>
  <c r="R10" i="1" s="1"/>
  <c r="L38" i="1"/>
  <c r="M38" i="1"/>
  <c r="R38" i="1" s="1"/>
  <c r="L77" i="1"/>
  <c r="M77" i="1" s="1"/>
  <c r="R77" i="1" s="1"/>
  <c r="L66" i="1"/>
  <c r="M66" i="1"/>
  <c r="R66" i="1" s="1"/>
  <c r="L18" i="1"/>
  <c r="M18" i="1"/>
  <c r="R18" i="1" s="1"/>
  <c r="L19" i="1"/>
  <c r="M19" i="1"/>
  <c r="R19" i="1" s="1"/>
  <c r="L47" i="1"/>
  <c r="M47" i="1"/>
  <c r="R47" i="1" s="1"/>
  <c r="L49" i="1"/>
  <c r="M49" i="1" s="1"/>
  <c r="R49" i="1" s="1"/>
  <c r="L40" i="1"/>
  <c r="M40" i="1"/>
  <c r="R40" i="1" s="1"/>
  <c r="L22" i="1"/>
  <c r="M22" i="1" s="1"/>
  <c r="R22" i="1" s="1"/>
  <c r="L27" i="1"/>
  <c r="M27" i="1"/>
  <c r="R27" i="1" s="1"/>
  <c r="L45" i="1"/>
  <c r="M45" i="1" s="1"/>
  <c r="R45" i="1" s="1"/>
  <c r="L48" i="1"/>
  <c r="M48" i="1"/>
  <c r="R48" i="1" s="1"/>
  <c r="L28" i="1"/>
  <c r="M28" i="1" s="1"/>
  <c r="R28" i="1" s="1"/>
  <c r="L11" i="1"/>
  <c r="M11" i="1"/>
  <c r="R11" i="1" s="1"/>
</calcChain>
</file>

<file path=xl/comments1.xml><?xml version="1.0" encoding="utf-8"?>
<comments xmlns="http://schemas.openxmlformats.org/spreadsheetml/2006/main">
  <authors>
    <author>seta</author>
  </authors>
  <commentList>
    <comment ref="F33" authorId="0">
      <text>
        <r>
          <rPr>
            <sz val="9"/>
            <color indexed="81"/>
            <rFont val="ＭＳ Ｐゴシック"/>
            <family val="3"/>
            <charset val="128"/>
          </rPr>
          <t xml:space="preserve">表記確認
</t>
        </r>
      </text>
    </comment>
  </commentList>
</comments>
</file>

<file path=xl/sharedStrings.xml><?xml version="1.0" encoding="utf-8"?>
<sst xmlns="http://schemas.openxmlformats.org/spreadsheetml/2006/main" count="190" uniqueCount="71">
  <si>
    <t xml:space="preserve">　　初期加算　/　外泊時加算　/　療養食加算　/　認知症行動心理症状緊急対応加算　/　個別機能訓練加算　/　経口維持加算　/　経口移行加算　等　
</t>
    <rPh sb="2" eb="4">
      <t>ショキ</t>
    </rPh>
    <rPh sb="4" eb="6">
      <t>カサン</t>
    </rPh>
    <rPh sb="9" eb="11">
      <t>ガイハク</t>
    </rPh>
    <rPh sb="11" eb="12">
      <t>ジ</t>
    </rPh>
    <rPh sb="12" eb="14">
      <t>カサン</t>
    </rPh>
    <rPh sb="17" eb="19">
      <t>リョウヨウ</t>
    </rPh>
    <rPh sb="19" eb="20">
      <t>ショク</t>
    </rPh>
    <rPh sb="20" eb="22">
      <t>カサン</t>
    </rPh>
    <rPh sb="25" eb="28">
      <t>ニンチショウ</t>
    </rPh>
    <rPh sb="28" eb="30">
      <t>コウドウ</t>
    </rPh>
    <rPh sb="30" eb="32">
      <t>シンリ</t>
    </rPh>
    <rPh sb="32" eb="34">
      <t>ショウジョウ</t>
    </rPh>
    <rPh sb="34" eb="36">
      <t>キンキュウ</t>
    </rPh>
    <rPh sb="36" eb="38">
      <t>タイオウ</t>
    </rPh>
    <rPh sb="38" eb="40">
      <t>カサン</t>
    </rPh>
    <rPh sb="43" eb="45">
      <t>コベツ</t>
    </rPh>
    <rPh sb="45" eb="47">
      <t>キノウ</t>
    </rPh>
    <rPh sb="47" eb="49">
      <t>クンレン</t>
    </rPh>
    <rPh sb="49" eb="51">
      <t>カサン</t>
    </rPh>
    <rPh sb="54" eb="56">
      <t>ケイコウ</t>
    </rPh>
    <rPh sb="56" eb="58">
      <t>イジ</t>
    </rPh>
    <rPh sb="58" eb="60">
      <t>カサン</t>
    </rPh>
    <rPh sb="63" eb="65">
      <t>ケイコウ</t>
    </rPh>
    <rPh sb="65" eb="67">
      <t>イコウ</t>
    </rPh>
    <rPh sb="67" eb="69">
      <t>カサン</t>
    </rPh>
    <rPh sb="70" eb="71">
      <t>トウ</t>
    </rPh>
    <phoneticPr fontId="6"/>
  </si>
  <si>
    <t>★上記の金額以外で、必要に応じて介護保険サービス加算が算定される場合があります。</t>
    <rPh sb="1" eb="3">
      <t>ジョウキ</t>
    </rPh>
    <rPh sb="4" eb="6">
      <t>キンガク</t>
    </rPh>
    <rPh sb="6" eb="8">
      <t>イガイ</t>
    </rPh>
    <rPh sb="10" eb="12">
      <t>ヒツヨウ</t>
    </rPh>
    <rPh sb="13" eb="14">
      <t>オウ</t>
    </rPh>
    <rPh sb="16" eb="18">
      <t>カイゴ</t>
    </rPh>
    <rPh sb="18" eb="20">
      <t>ホケン</t>
    </rPh>
    <rPh sb="24" eb="26">
      <t>カサン</t>
    </rPh>
    <rPh sb="27" eb="29">
      <t>サンテイ</t>
    </rPh>
    <rPh sb="32" eb="34">
      <t>バアイ</t>
    </rPh>
    <phoneticPr fontId="6"/>
  </si>
  <si>
    <t>入院・外泊を認めた場合、1月に6日を限度とする。但し、月をまたぐ場合には最大12日を限度とする。</t>
    <rPh sb="0" eb="2">
      <t>ニュウイン</t>
    </rPh>
    <rPh sb="3" eb="5">
      <t>ガイハク</t>
    </rPh>
    <rPh sb="6" eb="7">
      <t>ミト</t>
    </rPh>
    <rPh sb="9" eb="11">
      <t>バアイ</t>
    </rPh>
    <rPh sb="13" eb="14">
      <t>ツキ</t>
    </rPh>
    <rPh sb="16" eb="17">
      <t>カ</t>
    </rPh>
    <rPh sb="18" eb="20">
      <t>ゲンド</t>
    </rPh>
    <rPh sb="24" eb="25">
      <t>タダ</t>
    </rPh>
    <rPh sb="27" eb="28">
      <t>ツキ</t>
    </rPh>
    <rPh sb="32" eb="34">
      <t>バアイ</t>
    </rPh>
    <rPh sb="36" eb="38">
      <t>サイダイ</t>
    </rPh>
    <rPh sb="40" eb="41">
      <t>ヒ</t>
    </rPh>
    <rPh sb="42" eb="44">
      <t>ゲンド</t>
    </rPh>
    <phoneticPr fontId="6"/>
  </si>
  <si>
    <t>246円/日</t>
    <rPh sb="3" eb="4">
      <t>エン</t>
    </rPh>
    <rPh sb="5" eb="6">
      <t>ヒ</t>
    </rPh>
    <phoneticPr fontId="6"/>
  </si>
  <si>
    <t>外泊時加算</t>
    <rPh sb="0" eb="2">
      <t>ガイハク</t>
    </rPh>
    <rPh sb="2" eb="3">
      <t>ジ</t>
    </rPh>
    <rPh sb="3" eb="5">
      <t>カサン</t>
    </rPh>
    <phoneticPr fontId="6"/>
  </si>
  <si>
    <t>新規入所した日から起算して30日以内の期間の場合。
30日を超える入院から施設に再入所した場合、入所した日から起算して30日以内の期間の場合。</t>
    <rPh sb="0" eb="2">
      <t>シンキ</t>
    </rPh>
    <rPh sb="2" eb="4">
      <t>ニュウショ</t>
    </rPh>
    <rPh sb="6" eb="7">
      <t>ヒ</t>
    </rPh>
    <rPh sb="9" eb="11">
      <t>キサン</t>
    </rPh>
    <rPh sb="15" eb="16">
      <t>ヒ</t>
    </rPh>
    <rPh sb="16" eb="18">
      <t>イナイ</t>
    </rPh>
    <rPh sb="19" eb="21">
      <t>キカン</t>
    </rPh>
    <rPh sb="22" eb="24">
      <t>バアイ</t>
    </rPh>
    <rPh sb="28" eb="29">
      <t>ニチ</t>
    </rPh>
    <rPh sb="30" eb="31">
      <t>コ</t>
    </rPh>
    <rPh sb="33" eb="35">
      <t>ニュウイン</t>
    </rPh>
    <rPh sb="37" eb="39">
      <t>シセツ</t>
    </rPh>
    <rPh sb="40" eb="43">
      <t>サイニュウショ</t>
    </rPh>
    <rPh sb="45" eb="47">
      <t>バアイ</t>
    </rPh>
    <rPh sb="48" eb="50">
      <t>ニュウショ</t>
    </rPh>
    <rPh sb="52" eb="53">
      <t>ヒ</t>
    </rPh>
    <rPh sb="55" eb="57">
      <t>キサン</t>
    </rPh>
    <rPh sb="61" eb="62">
      <t>ニチ</t>
    </rPh>
    <rPh sb="62" eb="64">
      <t>イナイ</t>
    </rPh>
    <rPh sb="65" eb="67">
      <t>キカン</t>
    </rPh>
    <rPh sb="68" eb="70">
      <t>バアイ</t>
    </rPh>
    <phoneticPr fontId="6"/>
  </si>
  <si>
    <t>30円/日</t>
    <rPh sb="2" eb="3">
      <t>エン</t>
    </rPh>
    <rPh sb="4" eb="5">
      <t>ヒ</t>
    </rPh>
    <phoneticPr fontId="6"/>
  </si>
  <si>
    <t>初期加算</t>
    <rPh sb="0" eb="2">
      <t>ショキ</t>
    </rPh>
    <rPh sb="2" eb="4">
      <t>カサン</t>
    </rPh>
    <phoneticPr fontId="6"/>
  </si>
  <si>
    <t>処遇改善加算Ⅰ～Ⅲのいずれかを取得している事業所。</t>
    <phoneticPr fontId="9"/>
  </si>
  <si>
    <t>該当する介護保険サービスの合計に1.6%乗じた額</t>
    <rPh sb="0" eb="2">
      <t>ガイトウ</t>
    </rPh>
    <rPh sb="4" eb="6">
      <t>カイゴ</t>
    </rPh>
    <rPh sb="6" eb="8">
      <t>ホケン</t>
    </rPh>
    <rPh sb="13" eb="15">
      <t>ゴウケイ</t>
    </rPh>
    <rPh sb="20" eb="21">
      <t>ジョウ</t>
    </rPh>
    <rPh sb="23" eb="24">
      <t>ガク</t>
    </rPh>
    <phoneticPr fontId="6"/>
  </si>
  <si>
    <t>介護職員等ﾍﾞｰｽｱｯﾌﾟ等支援加算</t>
    <rPh sb="0" eb="2">
      <t>カイゴ</t>
    </rPh>
    <rPh sb="2" eb="4">
      <t>ショクイン</t>
    </rPh>
    <rPh sb="4" eb="5">
      <t>トウ</t>
    </rPh>
    <rPh sb="13" eb="14">
      <t>トウ</t>
    </rPh>
    <rPh sb="14" eb="16">
      <t>シエン</t>
    </rPh>
    <rPh sb="16" eb="18">
      <t>カサン</t>
    </rPh>
    <phoneticPr fontId="6"/>
  </si>
  <si>
    <t>厚生労働大臣が定める基準に適合している介護職員の賃金の改善等を実施している施設が、入居者に対しサービスを行った場合。</t>
    <rPh sb="0" eb="2">
      <t>コウセイ</t>
    </rPh>
    <rPh sb="2" eb="4">
      <t>ロウドウ</t>
    </rPh>
    <rPh sb="4" eb="6">
      <t>ダイジン</t>
    </rPh>
    <rPh sb="7" eb="8">
      <t>サダ</t>
    </rPh>
    <rPh sb="10" eb="12">
      <t>キジュン</t>
    </rPh>
    <rPh sb="13" eb="15">
      <t>テキゴウ</t>
    </rPh>
    <rPh sb="19" eb="21">
      <t>カイゴ</t>
    </rPh>
    <rPh sb="21" eb="23">
      <t>ショクイン</t>
    </rPh>
    <rPh sb="24" eb="26">
      <t>チンギン</t>
    </rPh>
    <rPh sb="27" eb="29">
      <t>カイゼン</t>
    </rPh>
    <rPh sb="29" eb="30">
      <t>トウ</t>
    </rPh>
    <rPh sb="31" eb="33">
      <t>ジッシ</t>
    </rPh>
    <rPh sb="37" eb="39">
      <t>シセツ</t>
    </rPh>
    <rPh sb="41" eb="44">
      <t>ニュウキョシャ</t>
    </rPh>
    <rPh sb="45" eb="46">
      <t>タイ</t>
    </rPh>
    <rPh sb="52" eb="53">
      <t>オコナ</t>
    </rPh>
    <rPh sb="55" eb="57">
      <t>バアイ</t>
    </rPh>
    <phoneticPr fontId="6"/>
  </si>
  <si>
    <t>該当する介護保険サービスの合計に8.3%乗じた額</t>
    <rPh sb="0" eb="2">
      <t>ガイトウ</t>
    </rPh>
    <rPh sb="4" eb="6">
      <t>カイゴ</t>
    </rPh>
    <rPh sb="6" eb="8">
      <t>ホケン</t>
    </rPh>
    <rPh sb="13" eb="15">
      <t>ゴウケイ</t>
    </rPh>
    <rPh sb="20" eb="21">
      <t>ジョウ</t>
    </rPh>
    <rPh sb="23" eb="24">
      <t>ガク</t>
    </rPh>
    <phoneticPr fontId="6"/>
  </si>
  <si>
    <t>介護職員処遇改善加算（Ⅰ）</t>
    <rPh sb="0" eb="2">
      <t>カイゴ</t>
    </rPh>
    <rPh sb="2" eb="4">
      <t>ショクイン</t>
    </rPh>
    <rPh sb="4" eb="6">
      <t>ショグウ</t>
    </rPh>
    <rPh sb="6" eb="8">
      <t>カイゼン</t>
    </rPh>
    <rPh sb="8" eb="10">
      <t>カサン</t>
    </rPh>
    <phoneticPr fontId="6"/>
  </si>
  <si>
    <t>ユニット型サービス費を算定し、夜勤を行う介護職員又は看護職員の数に1名を加えた数以上である場合。</t>
    <rPh sb="4" eb="5">
      <t>カタ</t>
    </rPh>
    <rPh sb="9" eb="10">
      <t>ヒ</t>
    </rPh>
    <rPh sb="11" eb="13">
      <t>サンテイ</t>
    </rPh>
    <rPh sb="15" eb="17">
      <t>ヤキン</t>
    </rPh>
    <rPh sb="18" eb="19">
      <t>オコナ</t>
    </rPh>
    <rPh sb="20" eb="22">
      <t>カイゴ</t>
    </rPh>
    <rPh sb="22" eb="24">
      <t>ショクイン</t>
    </rPh>
    <rPh sb="24" eb="25">
      <t>マタ</t>
    </rPh>
    <rPh sb="26" eb="28">
      <t>カンゴ</t>
    </rPh>
    <rPh sb="28" eb="30">
      <t>ショクイン</t>
    </rPh>
    <rPh sb="31" eb="32">
      <t>カズ</t>
    </rPh>
    <rPh sb="34" eb="35">
      <t>メイ</t>
    </rPh>
    <rPh sb="36" eb="37">
      <t>クワ</t>
    </rPh>
    <rPh sb="39" eb="40">
      <t>カズ</t>
    </rPh>
    <rPh sb="40" eb="42">
      <t>イジョウ</t>
    </rPh>
    <rPh sb="45" eb="47">
      <t>バアイ</t>
    </rPh>
    <phoneticPr fontId="6"/>
  </si>
  <si>
    <t>21円/日</t>
    <rPh sb="2" eb="3">
      <t>エン</t>
    </rPh>
    <rPh sb="4" eb="5">
      <t>ヒ</t>
    </rPh>
    <phoneticPr fontId="6"/>
  </si>
  <si>
    <t>夜勤職員配置加算（Ⅳ2）</t>
    <rPh sb="0" eb="2">
      <t>ヤキン</t>
    </rPh>
    <rPh sb="2" eb="4">
      <t>ショクイン</t>
    </rPh>
    <rPh sb="4" eb="6">
      <t>ハイチ</t>
    </rPh>
    <rPh sb="6" eb="8">
      <t>カサン</t>
    </rPh>
    <phoneticPr fontId="6"/>
  </si>
  <si>
    <t>常勤の看護師を1人以上配置している場合。</t>
    <rPh sb="0" eb="2">
      <t>ジョウキン</t>
    </rPh>
    <rPh sb="3" eb="6">
      <t>カンゴシ</t>
    </rPh>
    <rPh sb="8" eb="9">
      <t>ヒト</t>
    </rPh>
    <rPh sb="9" eb="11">
      <t>イジョウ</t>
    </rPh>
    <rPh sb="11" eb="13">
      <t>ハイチ</t>
    </rPh>
    <rPh sb="17" eb="19">
      <t>バアイ</t>
    </rPh>
    <phoneticPr fontId="6"/>
  </si>
  <si>
    <t>4円/日</t>
    <rPh sb="1" eb="2">
      <t>エン</t>
    </rPh>
    <rPh sb="3" eb="4">
      <t>ヒ</t>
    </rPh>
    <phoneticPr fontId="6"/>
  </si>
  <si>
    <t>看護体制加算（Ⅰ2）</t>
    <rPh sb="0" eb="2">
      <t>カンゴ</t>
    </rPh>
    <rPh sb="2" eb="4">
      <t>タイセイ</t>
    </rPh>
    <rPh sb="4" eb="6">
      <t>カサン</t>
    </rPh>
    <phoneticPr fontId="6"/>
  </si>
  <si>
    <t>看護職員又は介護職員の総数のうち、常勤職員の占める割合が75％以上である場合。</t>
    <rPh sb="0" eb="2">
      <t>カンゴ</t>
    </rPh>
    <rPh sb="2" eb="4">
      <t>ショクイン</t>
    </rPh>
    <rPh sb="4" eb="5">
      <t>マタ</t>
    </rPh>
    <rPh sb="6" eb="8">
      <t>カイゴ</t>
    </rPh>
    <rPh sb="8" eb="10">
      <t>ショクイン</t>
    </rPh>
    <rPh sb="11" eb="13">
      <t>ソウスウ</t>
    </rPh>
    <rPh sb="17" eb="19">
      <t>ジョウキン</t>
    </rPh>
    <rPh sb="19" eb="21">
      <t>ショクイン</t>
    </rPh>
    <rPh sb="22" eb="23">
      <t>シ</t>
    </rPh>
    <rPh sb="25" eb="27">
      <t>ワリアイ</t>
    </rPh>
    <rPh sb="31" eb="33">
      <t>イジョウ</t>
    </rPh>
    <rPh sb="36" eb="38">
      <t>バアイ</t>
    </rPh>
    <phoneticPr fontId="6"/>
  </si>
  <si>
    <t>6円/日</t>
    <rPh sb="1" eb="2">
      <t>エン</t>
    </rPh>
    <rPh sb="3" eb="4">
      <t>ヒ</t>
    </rPh>
    <phoneticPr fontId="6"/>
  </si>
  <si>
    <t>サービス提供体制加算（Ⅲ）</t>
    <rPh sb="4" eb="6">
      <t>テイキョウ</t>
    </rPh>
    <rPh sb="6" eb="8">
      <t>タイセイ</t>
    </rPh>
    <rPh sb="8" eb="10">
      <t>カサン</t>
    </rPh>
    <phoneticPr fontId="6"/>
  </si>
  <si>
    <t>加算内容</t>
    <rPh sb="0" eb="2">
      <t>カサン</t>
    </rPh>
    <rPh sb="2" eb="4">
      <t>ナイヨウ</t>
    </rPh>
    <phoneticPr fontId="6"/>
  </si>
  <si>
    <t>利用
負担額</t>
    <rPh sb="0" eb="2">
      <t>リヨウ</t>
    </rPh>
    <rPh sb="3" eb="5">
      <t>フタン</t>
    </rPh>
    <rPh sb="5" eb="6">
      <t>ガク</t>
    </rPh>
    <phoneticPr fontId="6"/>
  </si>
  <si>
    <t>加算項目</t>
    <rPh sb="0" eb="2">
      <t>カサン</t>
    </rPh>
    <rPh sb="2" eb="4">
      <t>コウモク</t>
    </rPh>
    <phoneticPr fontId="6"/>
  </si>
  <si>
    <t>教養
娯楽費</t>
    <rPh sb="0" eb="2">
      <t>キョウヨウ</t>
    </rPh>
    <rPh sb="3" eb="6">
      <t>ゴラクヒ</t>
    </rPh>
    <phoneticPr fontId="6"/>
  </si>
  <si>
    <t>合　計</t>
    <rPh sb="0" eb="1">
      <t>ゴウ</t>
    </rPh>
    <rPh sb="2" eb="3">
      <t>ケイ</t>
    </rPh>
    <phoneticPr fontId="6"/>
  </si>
  <si>
    <t>食費</t>
    <rPh sb="0" eb="2">
      <t>ショクヒ</t>
    </rPh>
    <phoneticPr fontId="6"/>
  </si>
  <si>
    <t>居住費</t>
    <rPh sb="0" eb="2">
      <t>キョジュウ</t>
    </rPh>
    <rPh sb="2" eb="3">
      <t>ヒ</t>
    </rPh>
    <phoneticPr fontId="6"/>
  </si>
  <si>
    <t xml:space="preserve">利用者負担
</t>
    <rPh sb="0" eb="3">
      <t>リヨウシャ</t>
    </rPh>
    <rPh sb="3" eb="5">
      <t>フタン</t>
    </rPh>
    <phoneticPr fontId="6"/>
  </si>
  <si>
    <t>介護報酬保険70%請求</t>
    <rPh sb="0" eb="2">
      <t>カイゴ</t>
    </rPh>
    <rPh sb="2" eb="4">
      <t>ホウシュウ</t>
    </rPh>
    <rPh sb="4" eb="6">
      <t>ホケン</t>
    </rPh>
    <rPh sb="9" eb="11">
      <t>セイキュウ</t>
    </rPh>
    <phoneticPr fontId="9"/>
  </si>
  <si>
    <r>
      <t xml:space="preserve">介護保険総報酬金額
</t>
    </r>
    <r>
      <rPr>
        <sz val="8"/>
        <color theme="1"/>
        <rFont val="ＭＳ Ｐゴシック"/>
        <family val="3"/>
        <charset val="128"/>
        <scheme val="minor"/>
      </rPr>
      <t>（10.14乗）</t>
    </r>
    <rPh sb="0" eb="2">
      <t>カイゴ</t>
    </rPh>
    <rPh sb="2" eb="4">
      <t>ホケン</t>
    </rPh>
    <rPh sb="4" eb="7">
      <t>ソウホウシュウ</t>
    </rPh>
    <rPh sb="7" eb="9">
      <t>キンガク</t>
    </rPh>
    <rPh sb="8" eb="9">
      <t>ゴウキン</t>
    </rPh>
    <rPh sb="16" eb="17">
      <t>ジョウ</t>
    </rPh>
    <phoneticPr fontId="6"/>
  </si>
  <si>
    <t>合計単位数
/月</t>
    <rPh sb="0" eb="2">
      <t>ゴウケイ</t>
    </rPh>
    <rPh sb="2" eb="5">
      <t>タンイスウ</t>
    </rPh>
    <rPh sb="7" eb="8">
      <t>ツキ</t>
    </rPh>
    <phoneticPr fontId="6"/>
  </si>
  <si>
    <t xml:space="preserve">介護職員等ﾍﾞｰｽｱｯﾌﾟ等支援加算/月
</t>
    <rPh sb="0" eb="2">
      <t>カイゴ</t>
    </rPh>
    <rPh sb="2" eb="4">
      <t>ショクイン</t>
    </rPh>
    <rPh sb="4" eb="5">
      <t>トウ</t>
    </rPh>
    <rPh sb="13" eb="14">
      <t>トウ</t>
    </rPh>
    <rPh sb="14" eb="18">
      <t>シエンカサン</t>
    </rPh>
    <rPh sb="19" eb="20">
      <t>ツキ</t>
    </rPh>
    <phoneticPr fontId="6"/>
  </si>
  <si>
    <t>介護職員処遇
改善加算(Ⅰ）/月</t>
    <rPh sb="0" eb="2">
      <t>カイゴ</t>
    </rPh>
    <rPh sb="2" eb="4">
      <t>ショクイン</t>
    </rPh>
    <rPh sb="4" eb="6">
      <t>ショグウ</t>
    </rPh>
    <rPh sb="7" eb="9">
      <t>カイゼン</t>
    </rPh>
    <rPh sb="9" eb="11">
      <t>カサン</t>
    </rPh>
    <rPh sb="15" eb="16">
      <t>ツキ</t>
    </rPh>
    <phoneticPr fontId="6"/>
  </si>
  <si>
    <t>月/単位 計</t>
    <rPh sb="0" eb="1">
      <t>ツキ</t>
    </rPh>
    <rPh sb="2" eb="4">
      <t>タンイ</t>
    </rPh>
    <rPh sb="5" eb="6">
      <t>ケイ</t>
    </rPh>
    <phoneticPr fontId="6"/>
  </si>
  <si>
    <t>1日単位 計</t>
    <rPh sb="1" eb="2">
      <t>ヒ</t>
    </rPh>
    <rPh sb="2" eb="4">
      <t>タンイ</t>
    </rPh>
    <rPh sb="5" eb="6">
      <t>ケイ</t>
    </rPh>
    <phoneticPr fontId="6"/>
  </si>
  <si>
    <t>夜勤職員
配置加算（Ⅳ2）</t>
    <rPh sb="0" eb="2">
      <t>ヤキン</t>
    </rPh>
    <rPh sb="2" eb="4">
      <t>ショクイン</t>
    </rPh>
    <rPh sb="5" eb="7">
      <t>ハイチ</t>
    </rPh>
    <rPh sb="7" eb="9">
      <t>カサン</t>
    </rPh>
    <phoneticPr fontId="6"/>
  </si>
  <si>
    <t>看護体制
加算（Ⅰ2）</t>
    <rPh sb="0" eb="2">
      <t>カンゴ</t>
    </rPh>
    <rPh sb="2" eb="4">
      <t>タイセイ</t>
    </rPh>
    <rPh sb="5" eb="7">
      <t>カサン</t>
    </rPh>
    <phoneticPr fontId="6"/>
  </si>
  <si>
    <t>サービス提供
体制加算（Ⅲ）</t>
    <rPh sb="4" eb="6">
      <t>テイキョウ</t>
    </rPh>
    <rPh sb="7" eb="9">
      <t>タイセイ</t>
    </rPh>
    <rPh sb="9" eb="11">
      <t>カサン</t>
    </rPh>
    <phoneticPr fontId="6"/>
  </si>
  <si>
    <t>ユニット型
サービス費</t>
    <rPh sb="4" eb="5">
      <t>カタ</t>
    </rPh>
    <rPh sb="10" eb="11">
      <t>ヒ</t>
    </rPh>
    <phoneticPr fontId="6"/>
  </si>
  <si>
    <t>月額
（31日）</t>
    <rPh sb="0" eb="1">
      <t>ツキ</t>
    </rPh>
    <rPh sb="1" eb="2">
      <t>ガク</t>
    </rPh>
    <rPh sb="6" eb="7">
      <t>ヒ</t>
    </rPh>
    <phoneticPr fontId="6"/>
  </si>
  <si>
    <t>自費負担分</t>
    <rPh sb="0" eb="2">
      <t>ジヒ</t>
    </rPh>
    <rPh sb="2" eb="4">
      <t>フタン</t>
    </rPh>
    <rPh sb="4" eb="5">
      <t>ブン</t>
    </rPh>
    <phoneticPr fontId="6"/>
  </si>
  <si>
    <t>負担割合3割の場合</t>
    <rPh sb="0" eb="2">
      <t>フタン</t>
    </rPh>
    <rPh sb="2" eb="4">
      <t>ワリアイ</t>
    </rPh>
    <rPh sb="5" eb="6">
      <t>ワリ</t>
    </rPh>
    <rPh sb="7" eb="9">
      <t>バアイ</t>
    </rPh>
    <phoneticPr fontId="9"/>
  </si>
  <si>
    <t>サービス加算項目</t>
    <rPh sb="4" eb="8">
      <t>カサンコウモク</t>
    </rPh>
    <phoneticPr fontId="9"/>
  </si>
  <si>
    <t>介護度</t>
    <rPh sb="0" eb="2">
      <t>カイゴ</t>
    </rPh>
    <rPh sb="2" eb="3">
      <t>ド</t>
    </rPh>
    <phoneticPr fontId="6"/>
  </si>
  <si>
    <t>介護保険負担割合３割の場合</t>
    <rPh sb="0" eb="2">
      <t>カイゴ</t>
    </rPh>
    <rPh sb="2" eb="4">
      <t>ホケン</t>
    </rPh>
    <rPh sb="4" eb="6">
      <t>フタン</t>
    </rPh>
    <rPh sb="6" eb="8">
      <t>ワリアイ</t>
    </rPh>
    <rPh sb="9" eb="10">
      <t>ワリ</t>
    </rPh>
    <rPh sb="11" eb="13">
      <t>バアイ</t>
    </rPh>
    <phoneticPr fontId="6"/>
  </si>
  <si>
    <t>介護報酬保険80%請求</t>
    <rPh sb="0" eb="2">
      <t>カイゴ</t>
    </rPh>
    <rPh sb="2" eb="4">
      <t>ホウシュウ</t>
    </rPh>
    <rPh sb="4" eb="6">
      <t>ホケン</t>
    </rPh>
    <rPh sb="9" eb="11">
      <t>セイキュウ</t>
    </rPh>
    <phoneticPr fontId="9"/>
  </si>
  <si>
    <t>負担割合2割の場合</t>
    <rPh sb="0" eb="2">
      <t>フタン</t>
    </rPh>
    <rPh sb="2" eb="4">
      <t>ワリアイ</t>
    </rPh>
    <rPh sb="5" eb="6">
      <t>ワリ</t>
    </rPh>
    <rPh sb="7" eb="9">
      <t>バアイ</t>
    </rPh>
    <phoneticPr fontId="9"/>
  </si>
  <si>
    <t>介護保険負担割合２割の場合</t>
    <rPh sb="0" eb="2">
      <t>カイゴ</t>
    </rPh>
    <rPh sb="2" eb="4">
      <t>ホケン</t>
    </rPh>
    <rPh sb="4" eb="6">
      <t>フタン</t>
    </rPh>
    <rPh sb="6" eb="8">
      <t>ワリアイ</t>
    </rPh>
    <rPh sb="9" eb="10">
      <t>ワリ</t>
    </rPh>
    <rPh sb="11" eb="13">
      <t>バアイ</t>
    </rPh>
    <phoneticPr fontId="6"/>
  </si>
  <si>
    <t>　（0574）　60-0025</t>
    <phoneticPr fontId="6"/>
  </si>
  <si>
    <t>特別養護老人ホーム　瀬田の杜</t>
    <rPh sb="0" eb="2">
      <t>トクベツ</t>
    </rPh>
    <rPh sb="2" eb="4">
      <t>ヨウゴ</t>
    </rPh>
    <rPh sb="4" eb="6">
      <t>ロウジン</t>
    </rPh>
    <rPh sb="10" eb="12">
      <t>セタ</t>
    </rPh>
    <rPh sb="13" eb="14">
      <t>モリ</t>
    </rPh>
    <phoneticPr fontId="6"/>
  </si>
  <si>
    <t>　　上記金額はあくまでも見込みです。実際の請求額に若干の差異が生じることをご了承ください。</t>
    <phoneticPr fontId="6"/>
  </si>
  <si>
    <t>★介護保険1割負担[所定単位]＋加算の合計に地域単価(10.14円)を掛けるため、端数処理により金額が若干異なる場合があります。</t>
    <phoneticPr fontId="6"/>
  </si>
  <si>
    <t>★洗濯代は、サービス費の中に含まれておりますので、ご負担の必要はありません。</t>
    <rPh sb="1" eb="3">
      <t>センタク</t>
    </rPh>
    <rPh sb="3" eb="4">
      <t>ダイ</t>
    </rPh>
    <rPh sb="10" eb="11">
      <t>ヒ</t>
    </rPh>
    <rPh sb="12" eb="13">
      <t>ナカ</t>
    </rPh>
    <rPh sb="14" eb="15">
      <t>フク</t>
    </rPh>
    <rPh sb="26" eb="28">
      <t>フタン</t>
    </rPh>
    <rPh sb="29" eb="31">
      <t>ヒツヨウ</t>
    </rPh>
    <phoneticPr fontId="6"/>
  </si>
  <si>
    <t>★おむつ代は、介護保険の対象となっておりますので、ご負担の必要はありません。</t>
    <phoneticPr fontId="6"/>
  </si>
  <si>
    <t>★別途ご利用に応じて電気代がかかります。（　ＴＶ　/　ＤＶＤ　/　ラジオ　/　髭剃り　等）</t>
    <rPh sb="1" eb="3">
      <t>ベット</t>
    </rPh>
    <rPh sb="4" eb="6">
      <t>リヨウ</t>
    </rPh>
    <rPh sb="7" eb="8">
      <t>オウ</t>
    </rPh>
    <rPh sb="10" eb="13">
      <t>デンキダイ</t>
    </rPh>
    <rPh sb="39" eb="41">
      <t>ヒゲソ</t>
    </rPh>
    <rPh sb="43" eb="44">
      <t>トウ</t>
    </rPh>
    <phoneticPr fontId="6"/>
  </si>
  <si>
    <t>★介護保険負担割合証による、自己負担割合に応じた介護サービス料となりますので、ご注意ください。※自己負担が2割・3割の方は、裏面に提示してあります。</t>
    <rPh sb="1" eb="3">
      <t>カイゴ</t>
    </rPh>
    <rPh sb="3" eb="5">
      <t>ホケン</t>
    </rPh>
    <rPh sb="5" eb="7">
      <t>フタン</t>
    </rPh>
    <rPh sb="7" eb="9">
      <t>ワリアイ</t>
    </rPh>
    <rPh sb="9" eb="10">
      <t>ショウ</t>
    </rPh>
    <rPh sb="14" eb="16">
      <t>ジコ</t>
    </rPh>
    <rPh sb="16" eb="18">
      <t>フタン</t>
    </rPh>
    <rPh sb="18" eb="20">
      <t>ワリアイ</t>
    </rPh>
    <rPh sb="21" eb="22">
      <t>オウ</t>
    </rPh>
    <rPh sb="24" eb="26">
      <t>カイゴ</t>
    </rPh>
    <rPh sb="30" eb="31">
      <t>リョウ</t>
    </rPh>
    <rPh sb="40" eb="42">
      <t>チュウイ</t>
    </rPh>
    <rPh sb="48" eb="50">
      <t>ジコ</t>
    </rPh>
    <rPh sb="50" eb="52">
      <t>フタン</t>
    </rPh>
    <rPh sb="54" eb="55">
      <t>ワリ</t>
    </rPh>
    <rPh sb="57" eb="58">
      <t>ワリ</t>
    </rPh>
    <rPh sb="59" eb="60">
      <t>カタ</t>
    </rPh>
    <rPh sb="62" eb="64">
      <t>ウラメン</t>
    </rPh>
    <rPh sb="65" eb="67">
      <t>テイジ</t>
    </rPh>
    <phoneticPr fontId="6"/>
  </si>
  <si>
    <t>介護報酬保険90%請求</t>
    <rPh sb="0" eb="2">
      <t>カイゴ</t>
    </rPh>
    <rPh sb="2" eb="4">
      <t>ホウシュウ</t>
    </rPh>
    <rPh sb="4" eb="6">
      <t>ホケン</t>
    </rPh>
    <rPh sb="9" eb="11">
      <t>セイキュウ</t>
    </rPh>
    <phoneticPr fontId="9"/>
  </si>
  <si>
    <r>
      <rPr>
        <b/>
        <sz val="10"/>
        <color theme="1"/>
        <rFont val="ＭＳ Ｐゴシック"/>
        <family val="3"/>
        <charset val="128"/>
        <scheme val="minor"/>
      </rPr>
      <t>第4段階</t>
    </r>
    <r>
      <rPr>
        <sz val="10"/>
        <color theme="1"/>
        <rFont val="ＭＳ Ｐゴシック"/>
        <family val="2"/>
        <charset val="128"/>
        <scheme val="minor"/>
      </rPr>
      <t>　（基準費用額）　市町村民税　課税世帯　（</t>
    </r>
    <r>
      <rPr>
        <sz val="8"/>
        <color theme="1"/>
        <rFont val="ＭＳ Ｐゴシック"/>
        <family val="3"/>
        <charset val="128"/>
        <scheme val="minor"/>
      </rPr>
      <t>高齢夫婦世帯の一方が施設に入所し、食費・居住費の負担により残された配偶者の在宅生活が困難になるような場合は、第3段階とみなされます。</t>
    </r>
    <r>
      <rPr>
        <sz val="10"/>
        <color theme="1"/>
        <rFont val="ＭＳ Ｐゴシック"/>
        <family val="3"/>
        <charset val="128"/>
        <scheme val="minor"/>
      </rPr>
      <t>）</t>
    </r>
    <rPh sb="0" eb="1">
      <t>ダイ</t>
    </rPh>
    <rPh sb="2" eb="4">
      <t>ダンカイ</t>
    </rPh>
    <rPh sb="6" eb="8">
      <t>キジュン</t>
    </rPh>
    <rPh sb="8" eb="10">
      <t>ヒヨウ</t>
    </rPh>
    <rPh sb="10" eb="11">
      <t>ガク</t>
    </rPh>
    <rPh sb="13" eb="16">
      <t>シチョウソン</t>
    </rPh>
    <rPh sb="16" eb="17">
      <t>ミン</t>
    </rPh>
    <rPh sb="17" eb="18">
      <t>ゼイ</t>
    </rPh>
    <rPh sb="19" eb="21">
      <t>カゼイ</t>
    </rPh>
    <rPh sb="21" eb="23">
      <t>セタイ</t>
    </rPh>
    <rPh sb="25" eb="27">
      <t>コウレイ</t>
    </rPh>
    <rPh sb="27" eb="29">
      <t>フウフ</t>
    </rPh>
    <rPh sb="29" eb="31">
      <t>セタイ</t>
    </rPh>
    <rPh sb="32" eb="34">
      <t>イッポウ</t>
    </rPh>
    <rPh sb="35" eb="37">
      <t>シセツ</t>
    </rPh>
    <rPh sb="38" eb="40">
      <t>ニュウショ</t>
    </rPh>
    <rPh sb="42" eb="44">
      <t>ショクヒ</t>
    </rPh>
    <rPh sb="45" eb="47">
      <t>キョジュウ</t>
    </rPh>
    <rPh sb="47" eb="48">
      <t>ヒ</t>
    </rPh>
    <rPh sb="49" eb="51">
      <t>フタン</t>
    </rPh>
    <rPh sb="54" eb="55">
      <t>ノコ</t>
    </rPh>
    <rPh sb="58" eb="61">
      <t>ハイグウシャ</t>
    </rPh>
    <rPh sb="62" eb="64">
      <t>ザイタク</t>
    </rPh>
    <rPh sb="64" eb="66">
      <t>セイカツ</t>
    </rPh>
    <rPh sb="67" eb="69">
      <t>コンナン</t>
    </rPh>
    <rPh sb="75" eb="77">
      <t>バアイ</t>
    </rPh>
    <rPh sb="79" eb="80">
      <t>ダイ</t>
    </rPh>
    <rPh sb="81" eb="83">
      <t>ダンカイ</t>
    </rPh>
    <phoneticPr fontId="6"/>
  </si>
  <si>
    <t>負担割合1割の場合</t>
    <rPh sb="0" eb="2">
      <t>フタン</t>
    </rPh>
    <rPh sb="2" eb="4">
      <t>ワリアイ</t>
    </rPh>
    <rPh sb="5" eb="6">
      <t>ワリ</t>
    </rPh>
    <rPh sb="7" eb="9">
      <t>バアイ</t>
    </rPh>
    <phoneticPr fontId="9"/>
  </si>
  <si>
    <r>
      <rPr>
        <b/>
        <sz val="10"/>
        <color theme="1"/>
        <rFont val="ＭＳ Ｐゴシック"/>
        <family val="3"/>
        <charset val="128"/>
        <scheme val="minor"/>
      </rPr>
      <t>第3段階②</t>
    </r>
    <r>
      <rPr>
        <sz val="10"/>
        <color theme="1"/>
        <rFont val="ＭＳ Ｐゴシック"/>
        <family val="2"/>
        <charset val="128"/>
        <scheme val="minor"/>
      </rPr>
      <t>　世帯全員が市民税非課税で本人の合計所得金額と課税年金収入額の合計が年額</t>
    </r>
    <r>
      <rPr>
        <sz val="10"/>
        <color theme="1"/>
        <rFont val="ＭＳ Ｐゴシック"/>
        <family val="3"/>
        <charset val="128"/>
        <scheme val="minor"/>
      </rPr>
      <t>120</t>
    </r>
    <r>
      <rPr>
        <sz val="10"/>
        <color theme="1"/>
        <rFont val="ＭＳ Ｐゴシック"/>
        <family val="2"/>
        <charset val="128"/>
        <scheme val="minor"/>
      </rPr>
      <t>万円を超える方</t>
    </r>
    <rPh sb="0" eb="1">
      <t>ダイ</t>
    </rPh>
    <rPh sb="2" eb="4">
      <t>ダンカイ</t>
    </rPh>
    <phoneticPr fontId="6"/>
  </si>
  <si>
    <r>
      <rPr>
        <b/>
        <sz val="10"/>
        <color theme="1"/>
        <rFont val="ＭＳ Ｐゴシック"/>
        <family val="3"/>
        <charset val="128"/>
        <scheme val="minor"/>
      </rPr>
      <t>第3段階①</t>
    </r>
    <r>
      <rPr>
        <sz val="10"/>
        <color theme="1"/>
        <rFont val="ＭＳ Ｐゴシック"/>
        <family val="2"/>
        <charset val="128"/>
        <scheme val="minor"/>
      </rPr>
      <t>　世帯全員が市民税非課税で本人の合計所得金額と課税年金収入額の合計が年額</t>
    </r>
    <r>
      <rPr>
        <sz val="10"/>
        <color theme="1"/>
        <rFont val="ＭＳ Ｐゴシック"/>
        <family val="3"/>
        <charset val="128"/>
        <scheme val="minor"/>
      </rPr>
      <t>80万円を超え120万円以下の方</t>
    </r>
    <rPh sb="0" eb="1">
      <t>ダイ</t>
    </rPh>
    <rPh sb="2" eb="4">
      <t>ダンカイ</t>
    </rPh>
    <rPh sb="6" eb="8">
      <t>セタイ</t>
    </rPh>
    <rPh sb="8" eb="10">
      <t>ゼンイン</t>
    </rPh>
    <rPh sb="11" eb="14">
      <t>シミンゼイ</t>
    </rPh>
    <rPh sb="14" eb="17">
      <t>ヒカゼイ</t>
    </rPh>
    <rPh sb="18" eb="20">
      <t>ホンニン</t>
    </rPh>
    <rPh sb="21" eb="23">
      <t>ゴウケイ</t>
    </rPh>
    <rPh sb="23" eb="25">
      <t>ショトク</t>
    </rPh>
    <rPh sb="25" eb="27">
      <t>キンガク</t>
    </rPh>
    <rPh sb="28" eb="30">
      <t>カゼイ</t>
    </rPh>
    <rPh sb="30" eb="32">
      <t>ネンキン</t>
    </rPh>
    <rPh sb="32" eb="35">
      <t>シュウニュウガク</t>
    </rPh>
    <rPh sb="36" eb="38">
      <t>ゴウケイ</t>
    </rPh>
    <rPh sb="39" eb="41">
      <t>ネンガク</t>
    </rPh>
    <rPh sb="43" eb="44">
      <t>マン</t>
    </rPh>
    <rPh sb="44" eb="45">
      <t>エン</t>
    </rPh>
    <rPh sb="46" eb="47">
      <t>コ</t>
    </rPh>
    <rPh sb="51" eb="52">
      <t>マン</t>
    </rPh>
    <rPh sb="52" eb="53">
      <t>エン</t>
    </rPh>
    <rPh sb="53" eb="55">
      <t>イカ</t>
    </rPh>
    <rPh sb="56" eb="57">
      <t>カタ</t>
    </rPh>
    <phoneticPr fontId="6"/>
  </si>
  <si>
    <r>
      <rPr>
        <b/>
        <sz val="11"/>
        <color theme="1"/>
        <rFont val="ＭＳ Ｐゴシック"/>
        <family val="3"/>
        <charset val="128"/>
        <scheme val="minor"/>
      </rPr>
      <t>第2段階</t>
    </r>
    <r>
      <rPr>
        <sz val="11"/>
        <color theme="1"/>
        <rFont val="ＭＳ Ｐゴシック"/>
        <family val="3"/>
        <charset val="128"/>
        <scheme val="minor"/>
      </rPr>
      <t>　世帯全員が市民税非課税で本人の課税対象となる年金収入額と、合計所得金額の合計が80万円以下の方</t>
    </r>
    <rPh sb="0" eb="1">
      <t>ダイ</t>
    </rPh>
    <rPh sb="2" eb="4">
      <t>ダンカイ</t>
    </rPh>
    <rPh sb="5" eb="7">
      <t>セタイ</t>
    </rPh>
    <rPh sb="7" eb="9">
      <t>ゼンイン</t>
    </rPh>
    <rPh sb="10" eb="13">
      <t>シミンゼイ</t>
    </rPh>
    <rPh sb="13" eb="16">
      <t>ヒカゼイ</t>
    </rPh>
    <rPh sb="17" eb="19">
      <t>ホンニン</t>
    </rPh>
    <rPh sb="20" eb="22">
      <t>カゼイ</t>
    </rPh>
    <rPh sb="22" eb="24">
      <t>タイショウ</t>
    </rPh>
    <rPh sb="27" eb="29">
      <t>ネンキン</t>
    </rPh>
    <rPh sb="29" eb="31">
      <t>シュウニュウ</t>
    </rPh>
    <rPh sb="31" eb="32">
      <t>ガク</t>
    </rPh>
    <rPh sb="34" eb="36">
      <t>ゴウケイ</t>
    </rPh>
    <rPh sb="36" eb="38">
      <t>ショトク</t>
    </rPh>
    <rPh sb="38" eb="40">
      <t>キンガク</t>
    </rPh>
    <rPh sb="41" eb="43">
      <t>ゴウケイ</t>
    </rPh>
    <rPh sb="46" eb="47">
      <t>マン</t>
    </rPh>
    <rPh sb="47" eb="50">
      <t>エンイカ</t>
    </rPh>
    <rPh sb="51" eb="52">
      <t>カタ</t>
    </rPh>
    <phoneticPr fontId="6"/>
  </si>
  <si>
    <t>1日30円</t>
    <rPh sb="1" eb="2">
      <t>ニチ</t>
    </rPh>
    <rPh sb="4" eb="5">
      <t>エン</t>
    </rPh>
    <phoneticPr fontId="9"/>
  </si>
  <si>
    <t>1割</t>
    <rPh sb="1" eb="2">
      <t>ワリ</t>
    </rPh>
    <phoneticPr fontId="9"/>
  </si>
  <si>
    <t>教養
娯楽費月額</t>
    <rPh sb="0" eb="2">
      <t>キョウヨウ</t>
    </rPh>
    <rPh sb="3" eb="6">
      <t>ゴラクヒ</t>
    </rPh>
    <rPh sb="6" eb="8">
      <t>ゲツガク</t>
    </rPh>
    <phoneticPr fontId="6"/>
  </si>
  <si>
    <t>介護保険ｻｰﾋﾞｽ料1割負担分</t>
    <rPh sb="0" eb="2">
      <t>カイゴ</t>
    </rPh>
    <rPh sb="2" eb="4">
      <t>ホケン</t>
    </rPh>
    <rPh sb="9" eb="10">
      <t>リョウ</t>
    </rPh>
    <rPh sb="11" eb="12">
      <t>ワリ</t>
    </rPh>
    <rPh sb="12" eb="15">
      <t>フタンブン</t>
    </rPh>
    <phoneticPr fontId="9"/>
  </si>
  <si>
    <r>
      <rPr>
        <b/>
        <sz val="11"/>
        <color theme="1"/>
        <rFont val="ＭＳ Ｐゴシック"/>
        <family val="3"/>
        <charset val="128"/>
        <scheme val="minor"/>
      </rPr>
      <t>第1段階</t>
    </r>
    <r>
      <rPr>
        <sz val="11"/>
        <color theme="1"/>
        <rFont val="ＭＳ Ｐゴシック"/>
        <family val="3"/>
        <charset val="128"/>
        <scheme val="minor"/>
      </rPr>
      <t>　生活保護受給者。世帯全員が市民税非課税で老齢福祉年金を受けている方</t>
    </r>
    <phoneticPr fontId="6"/>
  </si>
  <si>
    <t>特別養護老人ホーム　瀬田の杜　利用料金表</t>
    <rPh sb="0" eb="2">
      <t>トクベツ</t>
    </rPh>
    <rPh sb="2" eb="4">
      <t>ヨウゴ</t>
    </rPh>
    <rPh sb="4" eb="6">
      <t>ロウジン</t>
    </rPh>
    <rPh sb="10" eb="12">
      <t>セタ</t>
    </rPh>
    <rPh sb="13" eb="14">
      <t>モリ</t>
    </rPh>
    <rPh sb="15" eb="17">
      <t>リヨウ</t>
    </rPh>
    <rPh sb="17" eb="19">
      <t>リョウキン</t>
    </rPh>
    <rPh sb="19" eb="20">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</si>
</sst>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0_);[Red]\(#,##0\)"/>
    <numFmt numFmtId="178" formatCode="&quot;¥&quot;#,##0_);[Red]\(&quot;¥&quot;#,##0\)"/>
  </numFmts>
  <fonts count="2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6"/>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7"/>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scheme val="minor"/>
    </font>
    <font>
      <sz val="9"/>
      <color indexed="81"/>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249977111117893"/>
        <bgColor indexed="64"/>
      </patternFill>
    </fill>
    <fill>
      <patternFill patternType="solid">
        <fgColor rgb="FFD9D9D9"/>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double">
        <color auto="1"/>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38" fontId="2" fillId="0" borderId="0" applyFont="0" applyFill="0" applyBorder="0" applyAlignment="0" applyProtection="0">
      <alignment vertical="center"/>
    </xf>
    <xf numFmtId="0" fontId="1" fillId="0" borderId="0">
      <alignment vertical="center"/>
    </xf>
  </cellStyleXfs>
  <cellXfs count="111">
    <xf numFmtId="0" fontId="0" fillId="0" borderId="0" xfId="0"/>
    <xf numFmtId="0" fontId="4" fillId="0" borderId="0" xfId="2" applyFont="1" applyBorder="1" applyAlignment="1">
      <alignment horizontal="center" vertical="center"/>
    </xf>
    <xf numFmtId="0" fontId="5" fillId="0" borderId="0" xfId="2" applyFont="1" applyAlignment="1">
      <alignment horizontal="left" vertical="center" wrapText="1"/>
    </xf>
    <xf numFmtId="0" fontId="7" fillId="0" borderId="0" xfId="2" applyFont="1" applyAlignment="1">
      <alignment horizontal="right" vertical="center"/>
    </xf>
    <xf numFmtId="0" fontId="7" fillId="0" borderId="0" xfId="2" applyFont="1" applyAlignment="1">
      <alignment horizontal="left" vertical="center"/>
    </xf>
    <xf numFmtId="5" fontId="4" fillId="0" borderId="1" xfId="2" applyNumberFormat="1" applyFont="1" applyBorder="1" applyAlignment="1">
      <alignment horizontal="left" vertical="center"/>
    </xf>
    <xf numFmtId="5" fontId="4" fillId="0" borderId="2" xfId="2" applyNumberFormat="1" applyFont="1" applyBorder="1" applyAlignment="1">
      <alignment horizontal="left" vertical="center"/>
    </xf>
    <xf numFmtId="5" fontId="4" fillId="0" borderId="3" xfId="2" applyNumberFormat="1" applyFont="1" applyBorder="1" applyAlignment="1">
      <alignment horizontal="left" vertical="center"/>
    </xf>
    <xf numFmtId="5" fontId="8" fillId="0" borderId="3" xfId="2" applyNumberFormat="1" applyFont="1" applyBorder="1" applyAlignment="1">
      <alignment horizontal="center" vertical="center"/>
    </xf>
    <xf numFmtId="0" fontId="4" fillId="0" borderId="4" xfId="2" applyFont="1" applyBorder="1" applyAlignment="1">
      <alignment horizontal="center" vertical="center"/>
    </xf>
    <xf numFmtId="5" fontId="4" fillId="0" borderId="1" xfId="2" applyNumberFormat="1" applyFont="1" applyBorder="1" applyAlignment="1">
      <alignment horizontal="left" vertical="center" wrapText="1"/>
    </xf>
    <xf numFmtId="5" fontId="4" fillId="0" borderId="2" xfId="2" applyNumberFormat="1" applyFont="1" applyBorder="1" applyAlignment="1">
      <alignment horizontal="left" vertical="center" wrapText="1"/>
    </xf>
    <xf numFmtId="5" fontId="4" fillId="0" borderId="3" xfId="2" applyNumberFormat="1" applyFont="1" applyBorder="1" applyAlignment="1">
      <alignment horizontal="left" vertical="center" wrapText="1"/>
    </xf>
    <xf numFmtId="5" fontId="10" fillId="0" borderId="3" xfId="2" applyNumberFormat="1" applyFont="1" applyBorder="1" applyAlignment="1">
      <alignment horizontal="center" vertical="center" wrapText="1"/>
    </xf>
    <xf numFmtId="5" fontId="8" fillId="0" borderId="3" xfId="2" applyNumberFormat="1" applyFont="1" applyFill="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8" fillId="2" borderId="7" xfId="2" applyFont="1" applyFill="1" applyBorder="1" applyAlignment="1">
      <alignment horizontal="center" vertical="center" wrapText="1"/>
    </xf>
    <xf numFmtId="0" fontId="11" fillId="2" borderId="5" xfId="2" applyFont="1" applyFill="1" applyBorder="1" applyAlignment="1">
      <alignment horizontal="center" vertical="center"/>
    </xf>
    <xf numFmtId="0" fontId="11" fillId="2" borderId="6" xfId="2" applyFont="1" applyFill="1" applyBorder="1" applyAlignment="1">
      <alignment horizontal="center" vertical="center"/>
    </xf>
    <xf numFmtId="0" fontId="11" fillId="2" borderId="7" xfId="2" applyFont="1" applyFill="1" applyBorder="1" applyAlignment="1">
      <alignment horizontal="center" vertical="center"/>
    </xf>
    <xf numFmtId="0" fontId="4" fillId="0" borderId="6" xfId="2" applyFont="1" applyBorder="1" applyAlignment="1">
      <alignment horizontal="center" vertical="center"/>
    </xf>
    <xf numFmtId="5" fontId="1" fillId="0" borderId="0" xfId="2" applyNumberFormat="1" applyFont="1" applyFill="1" applyBorder="1" applyAlignment="1">
      <alignment horizontal="center" vertical="center"/>
    </xf>
    <xf numFmtId="5" fontId="12" fillId="0" borderId="0" xfId="2" applyNumberFormat="1" applyFont="1" applyFill="1" applyBorder="1" applyAlignment="1">
      <alignment horizontal="center" vertical="center" wrapText="1"/>
    </xf>
    <xf numFmtId="38" fontId="13" fillId="0" borderId="0" xfId="1" applyFont="1" applyBorder="1" applyAlignment="1">
      <alignment horizontal="center" vertical="center" wrapText="1"/>
    </xf>
    <xf numFmtId="3" fontId="1" fillId="0" borderId="0" xfId="2" applyNumberFormat="1" applyFont="1" applyBorder="1" applyAlignment="1">
      <alignment horizontal="center" vertical="center"/>
    </xf>
    <xf numFmtId="176" fontId="8" fillId="0" borderId="0" xfId="2" applyNumberFormat="1" applyFont="1" applyFill="1" applyBorder="1" applyAlignment="1">
      <alignment horizontal="center" vertical="center" wrapText="1"/>
    </xf>
    <xf numFmtId="177" fontId="1" fillId="0" borderId="0" xfId="2" applyNumberFormat="1" applyFont="1" applyFill="1" applyBorder="1" applyAlignment="1">
      <alignment horizontal="center" vertical="center"/>
    </xf>
    <xf numFmtId="177" fontId="4" fillId="0" borderId="0" xfId="2" applyNumberFormat="1" applyFont="1" applyFill="1" applyBorder="1" applyAlignment="1">
      <alignment horizontal="center" vertical="center" wrapText="1"/>
    </xf>
    <xf numFmtId="0" fontId="1" fillId="0" borderId="0" xfId="2" applyFont="1" applyFill="1" applyBorder="1" applyAlignment="1">
      <alignment horizontal="center" vertical="center"/>
    </xf>
    <xf numFmtId="177" fontId="4" fillId="0" borderId="8" xfId="2" applyNumberFormat="1" applyFont="1" applyFill="1" applyBorder="1" applyAlignment="1">
      <alignment horizontal="center" vertical="center" wrapText="1"/>
    </xf>
    <xf numFmtId="0" fontId="1" fillId="0" borderId="8" xfId="2" applyFont="1" applyFill="1" applyBorder="1" applyAlignment="1">
      <alignment horizontal="center" vertical="center"/>
    </xf>
    <xf numFmtId="5" fontId="11" fillId="3" borderId="4" xfId="2" applyNumberFormat="1" applyFont="1" applyFill="1" applyBorder="1" applyAlignment="1">
      <alignment horizontal="center" vertical="center"/>
    </xf>
    <xf numFmtId="5" fontId="11" fillId="0" borderId="4" xfId="2" applyNumberFormat="1" applyFont="1" applyFill="1" applyBorder="1" applyAlignment="1">
      <alignment horizontal="center" vertical="center" wrapText="1"/>
    </xf>
    <xf numFmtId="38" fontId="11" fillId="0" borderId="4" xfId="1" applyFont="1" applyFill="1" applyBorder="1" applyAlignment="1">
      <alignment horizontal="center" vertical="center" wrapText="1"/>
    </xf>
    <xf numFmtId="3" fontId="11" fillId="0" borderId="4" xfId="2" applyNumberFormat="1" applyFont="1" applyBorder="1" applyAlignment="1">
      <alignment horizontal="center" vertical="center"/>
    </xf>
    <xf numFmtId="3" fontId="11" fillId="4" borderId="4" xfId="2" applyNumberFormat="1" applyFont="1" applyFill="1" applyBorder="1" applyAlignment="1">
      <alignment horizontal="center" vertical="center" wrapText="1"/>
    </xf>
    <xf numFmtId="3" fontId="11" fillId="4" borderId="4" xfId="2" applyNumberFormat="1" applyFont="1" applyFill="1" applyBorder="1" applyAlignment="1">
      <alignment horizontal="center" vertical="center"/>
    </xf>
    <xf numFmtId="38" fontId="11" fillId="4" borderId="9" xfId="1" applyFont="1" applyFill="1" applyBorder="1" applyAlignment="1">
      <alignment horizontal="center" vertical="center" wrapText="1"/>
    </xf>
    <xf numFmtId="0" fontId="1" fillId="4" borderId="3" xfId="2" applyFont="1" applyFill="1" applyBorder="1" applyAlignment="1">
      <alignment horizontal="center" vertical="center"/>
    </xf>
    <xf numFmtId="0" fontId="1" fillId="4" borderId="4" xfId="2" applyFont="1" applyFill="1" applyBorder="1" applyAlignment="1">
      <alignment horizontal="center" vertical="center"/>
    </xf>
    <xf numFmtId="0" fontId="1" fillId="0" borderId="4" xfId="2" applyFont="1" applyFill="1" applyBorder="1" applyAlignment="1">
      <alignment horizontal="center" vertical="center"/>
    </xf>
    <xf numFmtId="0" fontId="5" fillId="3" borderId="4" xfId="2" applyFont="1" applyFill="1" applyBorder="1" applyAlignment="1">
      <alignment horizontal="center" vertical="center"/>
    </xf>
    <xf numFmtId="0" fontId="12" fillId="0" borderId="4" xfId="2" applyFont="1" applyFill="1" applyBorder="1" applyAlignment="1">
      <alignment horizontal="center" vertical="center" wrapText="1"/>
    </xf>
    <xf numFmtId="38" fontId="8" fillId="0" borderId="4" xfId="1" applyFont="1" applyFill="1" applyBorder="1" applyAlignment="1">
      <alignment horizontal="center" vertical="center"/>
    </xf>
    <xf numFmtId="0" fontId="12" fillId="0" borderId="4" xfId="2" applyFont="1" applyFill="1" applyBorder="1" applyAlignment="1">
      <alignment horizontal="center" vertical="center"/>
    </xf>
    <xf numFmtId="0" fontId="14" fillId="2" borderId="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4" fillId="0" borderId="10" xfId="2" applyFont="1" applyFill="1" applyBorder="1" applyAlignment="1">
      <alignment vertical="center"/>
    </xf>
    <xf numFmtId="0" fontId="5" fillId="3" borderId="4" xfId="2" applyFont="1" applyFill="1" applyBorder="1" applyAlignment="1">
      <alignment horizontal="center" vertical="center"/>
    </xf>
    <xf numFmtId="0" fontId="14" fillId="2" borderId="4" xfId="2" applyFont="1" applyFill="1" applyBorder="1" applyAlignment="1">
      <alignment horizontal="left" vertical="top" wrapText="1"/>
    </xf>
    <xf numFmtId="0" fontId="11" fillId="3" borderId="4" xfId="2" applyFont="1" applyFill="1" applyBorder="1" applyAlignment="1">
      <alignment horizontal="center" vertical="center" wrapText="1"/>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4" borderId="1" xfId="2" applyFont="1" applyFill="1" applyBorder="1" applyAlignment="1">
      <alignment vertical="center"/>
    </xf>
    <xf numFmtId="0" fontId="4" fillId="4" borderId="3" xfId="2" applyFont="1" applyFill="1" applyBorder="1" applyAlignment="1">
      <alignment vertical="center"/>
    </xf>
    <xf numFmtId="0" fontId="4" fillId="4" borderId="2" xfId="2" applyFont="1" applyFill="1" applyBorder="1" applyAlignment="1">
      <alignment vertical="center"/>
    </xf>
    <xf numFmtId="0" fontId="4" fillId="4" borderId="11" xfId="2" applyFont="1" applyFill="1" applyBorder="1" applyAlignment="1">
      <alignment vertical="center"/>
    </xf>
    <xf numFmtId="0" fontId="4" fillId="4" borderId="2" xfId="2" applyFont="1" applyFill="1" applyBorder="1" applyAlignment="1">
      <alignment horizontal="center" vertical="center"/>
    </xf>
    <xf numFmtId="0" fontId="4" fillId="4" borderId="3" xfId="2" applyFont="1" applyFill="1" applyBorder="1" applyAlignment="1">
      <alignment horizontal="center" vertical="center"/>
    </xf>
    <xf numFmtId="0" fontId="4" fillId="0" borderId="12" xfId="2" applyFont="1" applyFill="1" applyBorder="1" applyAlignment="1">
      <alignment vertical="center"/>
    </xf>
    <xf numFmtId="0" fontId="15" fillId="0" borderId="6" xfId="2" applyFont="1" applyBorder="1" applyAlignment="1">
      <alignment horizontal="left" vertical="center"/>
    </xf>
    <xf numFmtId="0" fontId="4" fillId="0" borderId="0" xfId="2" applyFont="1" applyAlignment="1">
      <alignment horizontal="center" vertical="center"/>
    </xf>
    <xf numFmtId="38" fontId="4" fillId="0" borderId="0" xfId="1" applyFont="1" applyAlignment="1">
      <alignment horizontal="center" vertical="center"/>
    </xf>
    <xf numFmtId="0" fontId="4" fillId="0" borderId="0" xfId="2" applyFont="1" applyBorder="1" applyAlignment="1">
      <alignment horizontal="center" vertical="center"/>
    </xf>
    <xf numFmtId="0" fontId="4" fillId="0" borderId="8" xfId="2" applyFont="1" applyBorder="1" applyAlignment="1">
      <alignment horizontal="center" vertical="center"/>
    </xf>
    <xf numFmtId="0" fontId="4" fillId="0" borderId="0" xfId="2" applyFont="1" applyAlignment="1">
      <alignment horizontal="right" vertical="center"/>
    </xf>
    <xf numFmtId="38" fontId="4" fillId="0" borderId="0" xfId="1" applyFont="1" applyAlignment="1">
      <alignment horizontal="right" vertical="center"/>
    </xf>
    <xf numFmtId="0" fontId="4" fillId="0" borderId="0" xfId="2" applyFont="1">
      <alignment vertical="center"/>
    </xf>
    <xf numFmtId="0" fontId="4" fillId="0" borderId="0" xfId="2" applyFont="1" applyBorder="1">
      <alignment vertical="center"/>
    </xf>
    <xf numFmtId="0" fontId="7" fillId="0" borderId="0" xfId="2" applyFont="1" applyAlignment="1">
      <alignment horizontal="right" vertical="center"/>
    </xf>
    <xf numFmtId="0" fontId="1" fillId="0" borderId="0" xfId="2" applyFont="1" applyAlignment="1">
      <alignment horizontal="right" vertical="center"/>
    </xf>
    <xf numFmtId="0" fontId="4" fillId="0" borderId="4" xfId="2" applyFont="1" applyFill="1" applyBorder="1" applyAlignment="1">
      <alignment horizontal="center" vertical="center"/>
    </xf>
    <xf numFmtId="0" fontId="4" fillId="0" borderId="0" xfId="2" applyFont="1" applyFill="1" applyAlignment="1">
      <alignment vertical="center"/>
    </xf>
    <xf numFmtId="178" fontId="4" fillId="0" borderId="0" xfId="2" applyNumberFormat="1" applyFont="1" applyFill="1" applyAlignment="1">
      <alignment vertical="center"/>
    </xf>
    <xf numFmtId="38" fontId="4" fillId="0" borderId="0" xfId="1" applyFont="1" applyFill="1" applyAlignment="1">
      <alignment vertical="center"/>
    </xf>
    <xf numFmtId="0" fontId="4" fillId="0" borderId="0" xfId="2" applyFont="1" applyAlignment="1">
      <alignment vertical="center"/>
    </xf>
    <xf numFmtId="0" fontId="4" fillId="0" borderId="13" xfId="2" applyFont="1" applyBorder="1" applyAlignment="1">
      <alignment vertical="center"/>
    </xf>
    <xf numFmtId="0" fontId="5" fillId="0" borderId="0" xfId="2" applyFont="1" applyFill="1" applyAlignment="1">
      <alignment vertical="center"/>
    </xf>
    <xf numFmtId="0" fontId="4" fillId="0" borderId="0" xfId="2" applyFont="1" applyFill="1">
      <alignment vertical="center"/>
    </xf>
    <xf numFmtId="178" fontId="4" fillId="0" borderId="0" xfId="2" applyNumberFormat="1" applyFont="1" applyFill="1">
      <alignment vertical="center"/>
    </xf>
    <xf numFmtId="38" fontId="4" fillId="0" borderId="0" xfId="1" applyFont="1" applyFill="1">
      <alignment vertical="center"/>
    </xf>
    <xf numFmtId="0" fontId="11" fillId="0" borderId="4" xfId="2" applyFont="1" applyFill="1" applyBorder="1" applyAlignment="1">
      <alignment horizontal="center" vertical="center"/>
    </xf>
    <xf numFmtId="3" fontId="11" fillId="0" borderId="4" xfId="2" applyNumberFormat="1" applyFont="1" applyFill="1" applyBorder="1" applyAlignment="1">
      <alignment horizontal="center" vertical="center"/>
    </xf>
    <xf numFmtId="0" fontId="4" fillId="0" borderId="6" xfId="2" applyFont="1" applyBorder="1">
      <alignment vertical="center"/>
    </xf>
    <xf numFmtId="0" fontId="5" fillId="0" borderId="0" xfId="2" applyFont="1" applyFill="1">
      <alignment vertical="center"/>
    </xf>
    <xf numFmtId="0" fontId="4" fillId="0" borderId="8" xfId="2" applyFont="1" applyBorder="1">
      <alignment vertical="center"/>
    </xf>
    <xf numFmtId="0" fontId="4" fillId="0" borderId="0" xfId="2" applyFont="1" applyFill="1" applyAlignment="1">
      <alignment horizontal="center" vertical="center"/>
    </xf>
    <xf numFmtId="0" fontId="17" fillId="0" borderId="4" xfId="2" applyFont="1" applyFill="1" applyBorder="1" applyAlignment="1">
      <alignment horizontal="center" vertical="center"/>
    </xf>
    <xf numFmtId="0" fontId="7" fillId="0" borderId="0" xfId="2" applyFont="1" applyFill="1">
      <alignment vertical="center"/>
    </xf>
    <xf numFmtId="38" fontId="7" fillId="0" borderId="0" xfId="1" applyFont="1" applyFill="1">
      <alignment vertical="center"/>
    </xf>
    <xf numFmtId="0" fontId="7" fillId="0" borderId="0" xfId="2" applyFont="1">
      <alignment vertical="center"/>
    </xf>
    <xf numFmtId="0" fontId="7" fillId="0" borderId="13" xfId="2" applyFont="1" applyBorder="1">
      <alignment vertical="center"/>
    </xf>
    <xf numFmtId="0" fontId="4" fillId="0" borderId="4"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15" xfId="2" applyFont="1" applyFill="1" applyBorder="1" applyAlignment="1">
      <alignment horizontal="center" vertical="center"/>
    </xf>
    <xf numFmtId="38" fontId="7" fillId="0" borderId="0" xfId="1" applyFont="1">
      <alignment vertical="center"/>
    </xf>
    <xf numFmtId="58" fontId="17" fillId="0" borderId="0" xfId="2" applyNumberFormat="1" applyFont="1" applyBorder="1" applyAlignment="1">
      <alignment horizontal="center" vertical="center"/>
    </xf>
    <xf numFmtId="38" fontId="4" fillId="0" borderId="0" xfId="1" applyFont="1" applyBorder="1">
      <alignment vertical="center"/>
    </xf>
    <xf numFmtId="0" fontId="19" fillId="0" borderId="0" xfId="2" applyFont="1" applyBorder="1" applyAlignment="1">
      <alignment horizontal="center" vertical="center"/>
    </xf>
    <xf numFmtId="38" fontId="19" fillId="0" borderId="0" xfId="1" applyFont="1" applyBorder="1" applyAlignment="1">
      <alignment horizontal="center" vertical="center"/>
    </xf>
    <xf numFmtId="0" fontId="20" fillId="0" borderId="0" xfId="2" applyFont="1" applyBorder="1" applyAlignment="1">
      <alignment horizontal="center" vertical="center"/>
    </xf>
    <xf numFmtId="0" fontId="21" fillId="0" borderId="0" xfId="2" applyFont="1" applyBorder="1" applyAlignment="1">
      <alignment horizontal="center" vertical="center"/>
    </xf>
  </cellXfs>
  <cellStyles count="3">
    <cellStyle name="桁区切り" xfId="1" builtinId="6"/>
    <cellStyle name="標準" xfId="0" builtinId="0"/>
    <cellStyle name="標準 2" xfId="2"/>
  </cellStyles>
  <dxfs count="6">
    <dxf>
      <numFmt numFmtId="184" formatCode="&quot;令和元年&quot;m&quot;月&quot;d&quot;日&quot;"/>
    </dxf>
    <dxf>
      <numFmt numFmtId="183" formatCode="&quot;令和2年&quot;m&quot;月&quot;d&quot;日&quot;"/>
    </dxf>
    <dxf>
      <numFmt numFmtId="182" formatCode="&quot;令和3年&quot;m&quot;月&quot;d&quot;日&quot;"/>
    </dxf>
    <dxf>
      <numFmt numFmtId="181" formatCode="&quot;令和4年&quot;m&quot;月&quot;d&quot;日&quot;"/>
    </dxf>
    <dxf>
      <numFmt numFmtId="180" formatCode="&quot;令和5年&quot;m&quot;月&quot;d&quot;日&quot;"/>
    </dxf>
    <dxf>
      <numFmt numFmtId="179" formatCode="&quot;令和6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2"/>
  <sheetViews>
    <sheetView tabSelected="1" topLeftCell="A33" workbookViewId="0">
      <selection activeCell="W59" sqref="W59"/>
    </sheetView>
  </sheetViews>
  <sheetFormatPr defaultRowHeight="13.5" x14ac:dyDescent="0.15"/>
  <sheetData>
    <row r="1" spans="1:18" x14ac:dyDescent="0.15">
      <c r="A1" s="76"/>
      <c r="B1" s="76"/>
      <c r="C1" s="76"/>
      <c r="D1" s="76"/>
      <c r="E1" s="76"/>
      <c r="F1" s="76"/>
      <c r="G1" s="76"/>
      <c r="H1" s="76"/>
      <c r="I1" s="76"/>
      <c r="J1" s="76"/>
      <c r="K1" s="76"/>
      <c r="L1" s="76"/>
      <c r="M1" s="76"/>
      <c r="N1" s="76"/>
      <c r="O1" s="76"/>
      <c r="P1" s="106"/>
      <c r="Q1" s="76"/>
      <c r="R1" s="76"/>
    </row>
    <row r="2" spans="1:18" ht="21" x14ac:dyDescent="0.15">
      <c r="A2" s="110" t="s">
        <v>70</v>
      </c>
      <c r="B2" s="110"/>
      <c r="C2" s="110"/>
      <c r="D2" s="110"/>
      <c r="E2" s="110"/>
      <c r="F2" s="110"/>
      <c r="G2" s="110"/>
      <c r="H2" s="110"/>
      <c r="I2" s="110"/>
      <c r="J2" s="110"/>
      <c r="K2" s="110"/>
      <c r="L2" s="110"/>
      <c r="M2" s="110"/>
      <c r="N2" s="110"/>
      <c r="O2" s="110"/>
      <c r="P2" s="110"/>
      <c r="Q2" s="110"/>
      <c r="R2" s="76"/>
    </row>
    <row r="3" spans="1:18" ht="17.25" x14ac:dyDescent="0.15">
      <c r="A3" s="109"/>
      <c r="B3" s="107"/>
      <c r="C3" s="107"/>
      <c r="D3" s="107"/>
      <c r="E3" s="107"/>
      <c r="F3" s="107"/>
      <c r="G3" s="107"/>
      <c r="H3" s="107"/>
      <c r="I3" s="107"/>
      <c r="J3" s="107"/>
      <c r="K3" s="107"/>
      <c r="L3" s="107"/>
      <c r="M3" s="107"/>
      <c r="N3" s="107"/>
      <c r="O3" s="107"/>
      <c r="P3" s="108"/>
      <c r="Q3" s="107"/>
      <c r="R3" s="76"/>
    </row>
    <row r="4" spans="1:18" ht="14.25" x14ac:dyDescent="0.15">
      <c r="A4" s="76"/>
      <c r="B4" s="76"/>
      <c r="C4" s="76"/>
      <c r="D4" s="76"/>
      <c r="E4" s="76"/>
      <c r="F4" s="76"/>
      <c r="G4" s="76"/>
      <c r="H4" s="76"/>
      <c r="I4" s="76"/>
      <c r="J4" s="76"/>
      <c r="K4" s="76"/>
      <c r="L4" s="76"/>
      <c r="M4" s="76"/>
      <c r="N4" s="76"/>
      <c r="O4" s="76"/>
      <c r="P4" s="106"/>
      <c r="Q4" s="105">
        <v>44835</v>
      </c>
      <c r="R4" s="105"/>
    </row>
    <row r="5" spans="1:18" x14ac:dyDescent="0.15">
      <c r="A5" s="98" t="s">
        <v>69</v>
      </c>
      <c r="B5" s="98"/>
      <c r="C5" s="98"/>
      <c r="D5" s="98"/>
      <c r="E5" s="98"/>
      <c r="F5" s="98"/>
      <c r="G5" s="99"/>
      <c r="H5" s="98"/>
      <c r="I5" s="98"/>
      <c r="J5" s="98"/>
      <c r="K5" s="98"/>
      <c r="L5" s="98"/>
      <c r="M5" s="98"/>
      <c r="N5" s="98"/>
      <c r="O5" s="98"/>
      <c r="P5" s="104"/>
      <c r="Q5" s="98"/>
      <c r="R5" s="98"/>
    </row>
    <row r="6" spans="1:18" x14ac:dyDescent="0.15">
      <c r="A6" s="79" t="s">
        <v>46</v>
      </c>
      <c r="B6" s="66" t="s">
        <v>45</v>
      </c>
      <c r="C6" s="65"/>
      <c r="D6" s="65"/>
      <c r="E6" s="65"/>
      <c r="F6" s="63"/>
      <c r="G6" s="63" t="s">
        <v>68</v>
      </c>
      <c r="H6" s="63"/>
      <c r="I6" s="63"/>
      <c r="J6" s="63"/>
      <c r="K6" s="63"/>
      <c r="L6" s="63"/>
      <c r="M6" s="61"/>
      <c r="N6" s="103" t="s">
        <v>43</v>
      </c>
      <c r="O6" s="102"/>
      <c r="P6" s="102"/>
      <c r="Q6" s="101"/>
      <c r="R6" s="57" t="s">
        <v>42</v>
      </c>
    </row>
    <row r="7" spans="1:18" ht="39" x14ac:dyDescent="0.15">
      <c r="A7" s="79"/>
      <c r="B7" s="53" t="s">
        <v>41</v>
      </c>
      <c r="C7" s="53" t="s">
        <v>40</v>
      </c>
      <c r="D7" s="53" t="s">
        <v>39</v>
      </c>
      <c r="E7" s="53" t="s">
        <v>38</v>
      </c>
      <c r="F7" s="52" t="s">
        <v>37</v>
      </c>
      <c r="G7" s="51" t="s">
        <v>36</v>
      </c>
      <c r="H7" s="50" t="s">
        <v>35</v>
      </c>
      <c r="I7" s="56" t="s">
        <v>34</v>
      </c>
      <c r="J7" s="50" t="s">
        <v>33</v>
      </c>
      <c r="K7" s="50" t="s">
        <v>32</v>
      </c>
      <c r="L7" s="50" t="s">
        <v>59</v>
      </c>
      <c r="M7" s="50" t="s">
        <v>30</v>
      </c>
      <c r="N7" s="49" t="s">
        <v>29</v>
      </c>
      <c r="O7" s="49" t="s">
        <v>28</v>
      </c>
      <c r="P7" s="48" t="s">
        <v>27</v>
      </c>
      <c r="Q7" s="47" t="s">
        <v>67</v>
      </c>
      <c r="R7" s="55"/>
    </row>
    <row r="8" spans="1:18" x14ac:dyDescent="0.15">
      <c r="A8" s="100"/>
      <c r="B8" s="53"/>
      <c r="C8" s="53"/>
      <c r="D8" s="53"/>
      <c r="E8" s="53"/>
      <c r="F8" s="52"/>
      <c r="G8" s="51">
        <v>31</v>
      </c>
      <c r="H8" s="50">
        <v>8.3000000000000004E-2</v>
      </c>
      <c r="I8" s="50">
        <v>1.6E-2</v>
      </c>
      <c r="J8" s="50"/>
      <c r="K8" s="50">
        <v>10.14</v>
      </c>
      <c r="L8" s="50">
        <v>0.9</v>
      </c>
      <c r="M8" s="50" t="s">
        <v>66</v>
      </c>
      <c r="N8" s="49"/>
      <c r="O8" s="49"/>
      <c r="P8" s="48"/>
      <c r="Q8" s="47" t="s">
        <v>65</v>
      </c>
      <c r="R8" s="46"/>
    </row>
    <row r="9" spans="1:18" ht="14.25" x14ac:dyDescent="0.15">
      <c r="A9" s="95">
        <v>1</v>
      </c>
      <c r="B9" s="44">
        <v>652</v>
      </c>
      <c r="C9" s="44">
        <v>6</v>
      </c>
      <c r="D9" s="44">
        <v>4</v>
      </c>
      <c r="E9" s="44">
        <v>21</v>
      </c>
      <c r="F9" s="43">
        <f>SUM(B9:E9)</f>
        <v>683</v>
      </c>
      <c r="G9" s="42">
        <f>F9*$G$8</f>
        <v>21173</v>
      </c>
      <c r="H9" s="41">
        <f>ROUND(G9*$H$8,0)</f>
        <v>1757</v>
      </c>
      <c r="I9" s="41">
        <f>ROUND(G9*$I$8,0)</f>
        <v>339</v>
      </c>
      <c r="J9" s="41">
        <f>SUM(G9:I9)</f>
        <v>23269</v>
      </c>
      <c r="K9" s="41">
        <f>ROUNDDOWN(J9*$K$8,0)</f>
        <v>235947</v>
      </c>
      <c r="L9" s="41">
        <f>ROUNDDOWN(K9*$L$8,0)</f>
        <v>212352</v>
      </c>
      <c r="M9" s="40">
        <f>K9-L9</f>
        <v>23595</v>
      </c>
      <c r="N9" s="89">
        <v>820</v>
      </c>
      <c r="O9" s="89">
        <v>300</v>
      </c>
      <c r="P9" s="38">
        <f>(N9+O9)*31</f>
        <v>34720</v>
      </c>
      <c r="Q9" s="37">
        <v>900</v>
      </c>
      <c r="R9" s="36">
        <f>M9+P9+Q9</f>
        <v>59215</v>
      </c>
    </row>
    <row r="10" spans="1:18" ht="14.25" x14ac:dyDescent="0.15">
      <c r="A10" s="95">
        <v>2</v>
      </c>
      <c r="B10" s="44">
        <v>720</v>
      </c>
      <c r="C10" s="44">
        <v>6</v>
      </c>
      <c r="D10" s="44">
        <v>4</v>
      </c>
      <c r="E10" s="44">
        <v>21</v>
      </c>
      <c r="F10" s="43">
        <f>SUM(B10:E10)</f>
        <v>751</v>
      </c>
      <c r="G10" s="42">
        <f>F10*$G$8</f>
        <v>23281</v>
      </c>
      <c r="H10" s="41">
        <f>ROUND(G10*$H$8,0)</f>
        <v>1932</v>
      </c>
      <c r="I10" s="41">
        <f>ROUND(G10*$I$8,0)</f>
        <v>372</v>
      </c>
      <c r="J10" s="41">
        <f>SUM(G10:I10)</f>
        <v>25585</v>
      </c>
      <c r="K10" s="41">
        <f>ROUNDDOWN(J10*$K$8,0)</f>
        <v>259431</v>
      </c>
      <c r="L10" s="41">
        <f>ROUNDDOWN(K10*$L$8,0)</f>
        <v>233487</v>
      </c>
      <c r="M10" s="40">
        <f>K10-L10</f>
        <v>25944</v>
      </c>
      <c r="N10" s="89">
        <v>820</v>
      </c>
      <c r="O10" s="89">
        <v>300</v>
      </c>
      <c r="P10" s="38">
        <f>(N10+O10)*31</f>
        <v>34720</v>
      </c>
      <c r="Q10" s="37">
        <v>900</v>
      </c>
      <c r="R10" s="36">
        <f>M10+P10+Q10</f>
        <v>61564</v>
      </c>
    </row>
    <row r="11" spans="1:18" ht="14.25" x14ac:dyDescent="0.15">
      <c r="A11" s="95">
        <v>3</v>
      </c>
      <c r="B11" s="44">
        <v>793</v>
      </c>
      <c r="C11" s="44">
        <v>6</v>
      </c>
      <c r="D11" s="44">
        <v>4</v>
      </c>
      <c r="E11" s="44">
        <v>21</v>
      </c>
      <c r="F11" s="43">
        <f>SUM(B11:E11)</f>
        <v>824</v>
      </c>
      <c r="G11" s="42">
        <f>F11*$G$8</f>
        <v>25544</v>
      </c>
      <c r="H11" s="41">
        <f>ROUND(G11*$H$8,0)</f>
        <v>2120</v>
      </c>
      <c r="I11" s="41">
        <f>ROUND(G11*$I$8,0)</f>
        <v>409</v>
      </c>
      <c r="J11" s="41">
        <f>SUM(G11:I11)</f>
        <v>28073</v>
      </c>
      <c r="K11" s="41">
        <f>ROUNDDOWN(J11*$K$8,0)</f>
        <v>284660</v>
      </c>
      <c r="L11" s="41">
        <f>ROUNDDOWN(K11*$L$8,0)</f>
        <v>256194</v>
      </c>
      <c r="M11" s="40">
        <f>K11-L11</f>
        <v>28466</v>
      </c>
      <c r="N11" s="89">
        <v>820</v>
      </c>
      <c r="O11" s="89">
        <v>300</v>
      </c>
      <c r="P11" s="38">
        <f>(N11+O11)*31</f>
        <v>34720</v>
      </c>
      <c r="Q11" s="37">
        <v>900</v>
      </c>
      <c r="R11" s="36">
        <f>M11+P11+Q11</f>
        <v>64086</v>
      </c>
    </row>
    <row r="12" spans="1:18" ht="14.25" x14ac:dyDescent="0.15">
      <c r="A12" s="95">
        <v>4</v>
      </c>
      <c r="B12" s="44">
        <v>862</v>
      </c>
      <c r="C12" s="44">
        <v>6</v>
      </c>
      <c r="D12" s="44">
        <v>4</v>
      </c>
      <c r="E12" s="44">
        <v>21</v>
      </c>
      <c r="F12" s="43">
        <f>SUM(B12:E12)</f>
        <v>893</v>
      </c>
      <c r="G12" s="42">
        <f>F12*$G$8</f>
        <v>27683</v>
      </c>
      <c r="H12" s="41">
        <f>ROUND(G12*$H$8,0)</f>
        <v>2298</v>
      </c>
      <c r="I12" s="41">
        <f>ROUND(G12*$I$8,0)</f>
        <v>443</v>
      </c>
      <c r="J12" s="41">
        <f>SUM(G12:I12)</f>
        <v>30424</v>
      </c>
      <c r="K12" s="41">
        <f>ROUNDDOWN(J12*$K$8,0)</f>
        <v>308499</v>
      </c>
      <c r="L12" s="41">
        <f>ROUNDDOWN(K12*$L$8,0)</f>
        <v>277649</v>
      </c>
      <c r="M12" s="40">
        <f>K12-L12</f>
        <v>30850</v>
      </c>
      <c r="N12" s="89">
        <v>820</v>
      </c>
      <c r="O12" s="89">
        <v>300</v>
      </c>
      <c r="P12" s="38">
        <f>(N12+O12)*31</f>
        <v>34720</v>
      </c>
      <c r="Q12" s="37">
        <v>900</v>
      </c>
      <c r="R12" s="36">
        <f>M12+P12+Q12</f>
        <v>66470</v>
      </c>
    </row>
    <row r="13" spans="1:18" ht="14.25" x14ac:dyDescent="0.15">
      <c r="A13" s="95">
        <v>5</v>
      </c>
      <c r="B13" s="44">
        <v>929</v>
      </c>
      <c r="C13" s="44">
        <v>6</v>
      </c>
      <c r="D13" s="44">
        <v>4</v>
      </c>
      <c r="E13" s="44">
        <v>21</v>
      </c>
      <c r="F13" s="43">
        <f>SUM(B13:E13)</f>
        <v>960</v>
      </c>
      <c r="G13" s="42">
        <f>F13*$G$8</f>
        <v>29760</v>
      </c>
      <c r="H13" s="41">
        <f>ROUND(G13*$H$8,0)</f>
        <v>2470</v>
      </c>
      <c r="I13" s="41">
        <f>ROUND(G13*$I$8,0)</f>
        <v>476</v>
      </c>
      <c r="J13" s="41">
        <f>SUM(G13:I13)</f>
        <v>32706</v>
      </c>
      <c r="K13" s="41">
        <f>ROUNDDOWN(J13*$K$8,0)</f>
        <v>331638</v>
      </c>
      <c r="L13" s="41">
        <f>ROUNDDOWN(K13*$L$8,0)</f>
        <v>298474</v>
      </c>
      <c r="M13" s="40">
        <f>K13-L13</f>
        <v>33164</v>
      </c>
      <c r="N13" s="89">
        <v>820</v>
      </c>
      <c r="O13" s="89">
        <v>300</v>
      </c>
      <c r="P13" s="38">
        <f>(N13+O13)*31</f>
        <v>34720</v>
      </c>
      <c r="Q13" s="37">
        <v>900</v>
      </c>
      <c r="R13" s="36">
        <f>M13+P13+Q13</f>
        <v>68784</v>
      </c>
    </row>
    <row r="14" spans="1:18" x14ac:dyDescent="0.15">
      <c r="A14" s="94"/>
      <c r="B14" s="75"/>
      <c r="C14" s="75"/>
      <c r="D14" s="75"/>
      <c r="E14" s="75"/>
      <c r="F14" s="93"/>
      <c r="G14" s="93"/>
      <c r="H14" s="75"/>
      <c r="I14" s="75"/>
      <c r="J14" s="75"/>
      <c r="K14" s="75"/>
      <c r="L14" s="75"/>
      <c r="M14" s="75"/>
      <c r="N14" s="86"/>
      <c r="O14" s="86"/>
      <c r="P14" s="88"/>
      <c r="Q14" s="86"/>
      <c r="R14" s="86"/>
    </row>
    <row r="15" spans="1:18" x14ac:dyDescent="0.15">
      <c r="A15" s="96" t="s">
        <v>64</v>
      </c>
      <c r="B15" s="98"/>
      <c r="C15" s="98"/>
      <c r="D15" s="98"/>
      <c r="E15" s="98"/>
      <c r="F15" s="98"/>
      <c r="G15" s="99"/>
      <c r="H15" s="98"/>
      <c r="I15" s="98"/>
      <c r="J15" s="98"/>
      <c r="K15" s="98"/>
      <c r="L15" s="98"/>
      <c r="M15" s="98"/>
      <c r="N15" s="96"/>
      <c r="O15" s="96"/>
      <c r="P15" s="97"/>
      <c r="Q15" s="96"/>
      <c r="R15" s="96"/>
    </row>
    <row r="16" spans="1:18" x14ac:dyDescent="0.15">
      <c r="A16" s="79" t="s">
        <v>46</v>
      </c>
      <c r="B16" s="66" t="s">
        <v>45</v>
      </c>
      <c r="C16" s="65"/>
      <c r="D16" s="65"/>
      <c r="E16" s="65"/>
      <c r="F16" s="63"/>
      <c r="G16" s="64"/>
      <c r="H16" s="63"/>
      <c r="I16" s="63"/>
      <c r="J16" s="63"/>
      <c r="K16" s="63"/>
      <c r="L16" s="62" t="s">
        <v>61</v>
      </c>
      <c r="M16" s="61"/>
      <c r="N16" s="60" t="s">
        <v>43</v>
      </c>
      <c r="O16" s="59"/>
      <c r="P16" s="59"/>
      <c r="Q16" s="58"/>
      <c r="R16" s="57" t="s">
        <v>42</v>
      </c>
    </row>
    <row r="17" spans="1:18" ht="39" x14ac:dyDescent="0.15">
      <c r="A17" s="79"/>
      <c r="B17" s="53" t="s">
        <v>41</v>
      </c>
      <c r="C17" s="53" t="s">
        <v>40</v>
      </c>
      <c r="D17" s="53" t="s">
        <v>39</v>
      </c>
      <c r="E17" s="53" t="s">
        <v>38</v>
      </c>
      <c r="F17" s="52" t="s">
        <v>37</v>
      </c>
      <c r="G17" s="51" t="s">
        <v>36</v>
      </c>
      <c r="H17" s="50" t="s">
        <v>35</v>
      </c>
      <c r="I17" s="56" t="s">
        <v>34</v>
      </c>
      <c r="J17" s="50" t="s">
        <v>33</v>
      </c>
      <c r="K17" s="50" t="s">
        <v>32</v>
      </c>
      <c r="L17" s="50" t="s">
        <v>59</v>
      </c>
      <c r="M17" s="50" t="s">
        <v>30</v>
      </c>
      <c r="N17" s="49" t="s">
        <v>29</v>
      </c>
      <c r="O17" s="49" t="s">
        <v>28</v>
      </c>
      <c r="P17" s="48" t="s">
        <v>27</v>
      </c>
      <c r="Q17" s="47" t="s">
        <v>26</v>
      </c>
      <c r="R17" s="55"/>
    </row>
    <row r="18" spans="1:18" ht="14.25" x14ac:dyDescent="0.15">
      <c r="A18" s="95">
        <v>1</v>
      </c>
      <c r="B18" s="44">
        <v>652</v>
      </c>
      <c r="C18" s="44">
        <v>6</v>
      </c>
      <c r="D18" s="44">
        <v>4</v>
      </c>
      <c r="E18" s="44">
        <v>21</v>
      </c>
      <c r="F18" s="43">
        <f>SUM(B18:E18)</f>
        <v>683</v>
      </c>
      <c r="G18" s="42">
        <f>F18*$G$8</f>
        <v>21173</v>
      </c>
      <c r="H18" s="41">
        <f>ROUND(G18*$H$8,0)</f>
        <v>1757</v>
      </c>
      <c r="I18" s="41">
        <f>ROUND(G18*$I$8,0)</f>
        <v>339</v>
      </c>
      <c r="J18" s="41">
        <f>SUM(G18:I18)</f>
        <v>23269</v>
      </c>
      <c r="K18" s="41">
        <f>ROUNDDOWN(J18*$K$8,0)</f>
        <v>235947</v>
      </c>
      <c r="L18" s="41">
        <f>ROUNDDOWN(K18*$L$8,0)</f>
        <v>212352</v>
      </c>
      <c r="M18" s="40">
        <f>K18-L18</f>
        <v>23595</v>
      </c>
      <c r="N18" s="89">
        <v>820</v>
      </c>
      <c r="O18" s="89">
        <v>390</v>
      </c>
      <c r="P18" s="38">
        <f>(N18+O18)*31</f>
        <v>37510</v>
      </c>
      <c r="Q18" s="37">
        <v>900</v>
      </c>
      <c r="R18" s="36">
        <f>M18+P18+Q18</f>
        <v>62005</v>
      </c>
    </row>
    <row r="19" spans="1:18" ht="14.25" x14ac:dyDescent="0.15">
      <c r="A19" s="95">
        <v>2</v>
      </c>
      <c r="B19" s="44">
        <v>720</v>
      </c>
      <c r="C19" s="44">
        <v>6</v>
      </c>
      <c r="D19" s="44">
        <v>4</v>
      </c>
      <c r="E19" s="44">
        <v>21</v>
      </c>
      <c r="F19" s="43">
        <f>SUM(B19:E19)</f>
        <v>751</v>
      </c>
      <c r="G19" s="42">
        <f>F19*$G$8</f>
        <v>23281</v>
      </c>
      <c r="H19" s="41">
        <f>ROUND(G19*$H$8,0)</f>
        <v>1932</v>
      </c>
      <c r="I19" s="41">
        <f>ROUND(G19*$I$8,0)</f>
        <v>372</v>
      </c>
      <c r="J19" s="41">
        <f>SUM(G19:I19)</f>
        <v>25585</v>
      </c>
      <c r="K19" s="41">
        <f>ROUNDDOWN(J19*$K$8,0)</f>
        <v>259431</v>
      </c>
      <c r="L19" s="41">
        <f>ROUNDDOWN(K19*$L$8,0)</f>
        <v>233487</v>
      </c>
      <c r="M19" s="40">
        <f>K19-L19</f>
        <v>25944</v>
      </c>
      <c r="N19" s="89">
        <v>820</v>
      </c>
      <c r="O19" s="89">
        <v>390</v>
      </c>
      <c r="P19" s="38">
        <f>(N19+O19)*31</f>
        <v>37510</v>
      </c>
      <c r="Q19" s="37">
        <v>900</v>
      </c>
      <c r="R19" s="36">
        <f>M19+P19+Q19</f>
        <v>64354</v>
      </c>
    </row>
    <row r="20" spans="1:18" ht="14.25" x14ac:dyDescent="0.15">
      <c r="A20" s="95">
        <v>3</v>
      </c>
      <c r="B20" s="44">
        <v>793</v>
      </c>
      <c r="C20" s="44">
        <v>6</v>
      </c>
      <c r="D20" s="44">
        <v>4</v>
      </c>
      <c r="E20" s="44">
        <v>21</v>
      </c>
      <c r="F20" s="43">
        <f>SUM(B20:E20)</f>
        <v>824</v>
      </c>
      <c r="G20" s="42">
        <f>F20*$G$8</f>
        <v>25544</v>
      </c>
      <c r="H20" s="41">
        <f>ROUND(G20*$H$8,0)</f>
        <v>2120</v>
      </c>
      <c r="I20" s="41">
        <f>ROUND(G20*$I$8,0)</f>
        <v>409</v>
      </c>
      <c r="J20" s="41">
        <f>SUM(G20:I20)</f>
        <v>28073</v>
      </c>
      <c r="K20" s="41">
        <f>ROUNDDOWN(J20*$K$8,0)</f>
        <v>284660</v>
      </c>
      <c r="L20" s="41">
        <f>ROUNDDOWN(K20*$L$8,0)</f>
        <v>256194</v>
      </c>
      <c r="M20" s="40">
        <f>K20-L20</f>
        <v>28466</v>
      </c>
      <c r="N20" s="89">
        <v>820</v>
      </c>
      <c r="O20" s="89">
        <v>390</v>
      </c>
      <c r="P20" s="38">
        <f>(N20+O20)*31</f>
        <v>37510</v>
      </c>
      <c r="Q20" s="37">
        <v>900</v>
      </c>
      <c r="R20" s="36">
        <f>M20+P20+Q20</f>
        <v>66876</v>
      </c>
    </row>
    <row r="21" spans="1:18" ht="14.25" x14ac:dyDescent="0.15">
      <c r="A21" s="95">
        <v>4</v>
      </c>
      <c r="B21" s="44">
        <v>862</v>
      </c>
      <c r="C21" s="44">
        <v>6</v>
      </c>
      <c r="D21" s="44">
        <v>4</v>
      </c>
      <c r="E21" s="44">
        <v>21</v>
      </c>
      <c r="F21" s="43">
        <f>SUM(B21:E21)</f>
        <v>893</v>
      </c>
      <c r="G21" s="42">
        <f>F21*$G$8</f>
        <v>27683</v>
      </c>
      <c r="H21" s="41">
        <f>ROUND(G21*$H$8,0)</f>
        <v>2298</v>
      </c>
      <c r="I21" s="41">
        <f>ROUND(G21*$I$8,0)</f>
        <v>443</v>
      </c>
      <c r="J21" s="41">
        <f>SUM(G21:I21)</f>
        <v>30424</v>
      </c>
      <c r="K21" s="41">
        <f>ROUNDDOWN(J21*$K$8,0)</f>
        <v>308499</v>
      </c>
      <c r="L21" s="41">
        <f>ROUNDDOWN(K21*$L$8,0)</f>
        <v>277649</v>
      </c>
      <c r="M21" s="40">
        <f>K21-L21</f>
        <v>30850</v>
      </c>
      <c r="N21" s="89">
        <v>820</v>
      </c>
      <c r="O21" s="89">
        <v>390</v>
      </c>
      <c r="P21" s="38">
        <f>(N21+O21)*31</f>
        <v>37510</v>
      </c>
      <c r="Q21" s="37">
        <v>900</v>
      </c>
      <c r="R21" s="36">
        <f>M21+P21+Q21</f>
        <v>69260</v>
      </c>
    </row>
    <row r="22" spans="1:18" ht="14.25" x14ac:dyDescent="0.15">
      <c r="A22" s="95">
        <v>5</v>
      </c>
      <c r="B22" s="44">
        <v>929</v>
      </c>
      <c r="C22" s="44">
        <v>6</v>
      </c>
      <c r="D22" s="44">
        <v>4</v>
      </c>
      <c r="E22" s="44">
        <v>21</v>
      </c>
      <c r="F22" s="43">
        <f>SUM(B22:E22)</f>
        <v>960</v>
      </c>
      <c r="G22" s="42">
        <f>F22*$G$8</f>
        <v>29760</v>
      </c>
      <c r="H22" s="41">
        <f>ROUND(G22*$H$8,0)</f>
        <v>2470</v>
      </c>
      <c r="I22" s="41">
        <f>ROUND(G22*$I$8,0)</f>
        <v>476</v>
      </c>
      <c r="J22" s="41">
        <f>SUM(G22:I22)</f>
        <v>32706</v>
      </c>
      <c r="K22" s="41">
        <f>ROUNDDOWN(J22*$K$8,0)</f>
        <v>331638</v>
      </c>
      <c r="L22" s="41">
        <f>ROUNDDOWN(K22*$L$8,0)</f>
        <v>298474</v>
      </c>
      <c r="M22" s="40">
        <f>K22-L22</f>
        <v>33164</v>
      </c>
      <c r="N22" s="89">
        <v>820</v>
      </c>
      <c r="O22" s="89">
        <v>390</v>
      </c>
      <c r="P22" s="38">
        <f>(N22+O22)*31</f>
        <v>37510</v>
      </c>
      <c r="Q22" s="37">
        <v>900</v>
      </c>
      <c r="R22" s="36">
        <f>M22+P22+Q22</f>
        <v>71574</v>
      </c>
    </row>
    <row r="23" spans="1:18" x14ac:dyDescent="0.15">
      <c r="A23" s="94"/>
      <c r="B23" s="75"/>
      <c r="C23" s="75"/>
      <c r="D23" s="75"/>
      <c r="E23" s="75"/>
      <c r="F23" s="93"/>
      <c r="G23" s="93"/>
      <c r="H23" s="75"/>
      <c r="I23" s="75"/>
      <c r="J23" s="75"/>
      <c r="K23" s="75"/>
      <c r="L23" s="75"/>
      <c r="M23" s="75"/>
      <c r="N23" s="86"/>
      <c r="O23" s="86"/>
      <c r="P23" s="88"/>
      <c r="Q23" s="87"/>
      <c r="R23" s="86"/>
    </row>
    <row r="24" spans="1:18" x14ac:dyDescent="0.15">
      <c r="A24" s="92" t="s">
        <v>63</v>
      </c>
      <c r="B24" s="75"/>
      <c r="C24" s="75"/>
      <c r="D24" s="75"/>
      <c r="E24" s="75"/>
      <c r="F24" s="91"/>
      <c r="G24" s="91"/>
      <c r="H24" s="75"/>
      <c r="I24" s="75"/>
      <c r="J24" s="75"/>
      <c r="K24" s="75"/>
      <c r="L24" s="75"/>
      <c r="M24" s="75"/>
      <c r="N24" s="86"/>
      <c r="O24" s="86"/>
      <c r="P24" s="88"/>
      <c r="Q24" s="87"/>
      <c r="R24" s="86"/>
    </row>
    <row r="25" spans="1:18" x14ac:dyDescent="0.15">
      <c r="A25" s="79" t="s">
        <v>46</v>
      </c>
      <c r="B25" s="66" t="s">
        <v>45</v>
      </c>
      <c r="C25" s="65"/>
      <c r="D25" s="65"/>
      <c r="E25" s="65"/>
      <c r="F25" s="63"/>
      <c r="G25" s="64"/>
      <c r="H25" s="63"/>
      <c r="I25" s="63"/>
      <c r="J25" s="63"/>
      <c r="K25" s="63"/>
      <c r="L25" s="62" t="s">
        <v>61</v>
      </c>
      <c r="M25" s="61"/>
      <c r="N25" s="60" t="s">
        <v>43</v>
      </c>
      <c r="O25" s="59"/>
      <c r="P25" s="59"/>
      <c r="Q25" s="58"/>
      <c r="R25" s="57" t="s">
        <v>42</v>
      </c>
    </row>
    <row r="26" spans="1:18" ht="39" x14ac:dyDescent="0.15">
      <c r="A26" s="79"/>
      <c r="B26" s="53" t="s">
        <v>41</v>
      </c>
      <c r="C26" s="53" t="s">
        <v>40</v>
      </c>
      <c r="D26" s="53" t="s">
        <v>39</v>
      </c>
      <c r="E26" s="53" t="s">
        <v>38</v>
      </c>
      <c r="F26" s="52" t="s">
        <v>37</v>
      </c>
      <c r="G26" s="51" t="s">
        <v>36</v>
      </c>
      <c r="H26" s="50" t="s">
        <v>35</v>
      </c>
      <c r="I26" s="56" t="s">
        <v>34</v>
      </c>
      <c r="J26" s="50" t="s">
        <v>33</v>
      </c>
      <c r="K26" s="50" t="s">
        <v>32</v>
      </c>
      <c r="L26" s="50" t="s">
        <v>59</v>
      </c>
      <c r="M26" s="50" t="s">
        <v>30</v>
      </c>
      <c r="N26" s="49" t="s">
        <v>29</v>
      </c>
      <c r="O26" s="49" t="s">
        <v>28</v>
      </c>
      <c r="P26" s="48" t="s">
        <v>27</v>
      </c>
      <c r="Q26" s="47" t="s">
        <v>26</v>
      </c>
      <c r="R26" s="55"/>
    </row>
    <row r="27" spans="1:18" x14ac:dyDescent="0.15">
      <c r="A27" s="45">
        <v>1</v>
      </c>
      <c r="B27" s="44">
        <v>652</v>
      </c>
      <c r="C27" s="44">
        <v>6</v>
      </c>
      <c r="D27" s="44">
        <v>4</v>
      </c>
      <c r="E27" s="44">
        <v>21</v>
      </c>
      <c r="F27" s="43">
        <f>SUM(B27:E27)</f>
        <v>683</v>
      </c>
      <c r="G27" s="42">
        <f>F27*$G$8</f>
        <v>21173</v>
      </c>
      <c r="H27" s="41">
        <f>ROUND(G27*$H$8,0)</f>
        <v>1757</v>
      </c>
      <c r="I27" s="41">
        <f>ROUND(G27*$I$8,0)</f>
        <v>339</v>
      </c>
      <c r="J27" s="41">
        <f>SUM(G27:I27)</f>
        <v>23269</v>
      </c>
      <c r="K27" s="41">
        <f>ROUNDDOWN(J27*$K$8,0)</f>
        <v>235947</v>
      </c>
      <c r="L27" s="41">
        <f>ROUNDDOWN(K27*$L$8,0)</f>
        <v>212352</v>
      </c>
      <c r="M27" s="40">
        <f>K27-L27</f>
        <v>23595</v>
      </c>
      <c r="N27" s="90">
        <v>1310</v>
      </c>
      <c r="O27" s="89">
        <v>650</v>
      </c>
      <c r="P27" s="38">
        <f>(N27+O27)*31</f>
        <v>60760</v>
      </c>
      <c r="Q27" s="37">
        <v>900</v>
      </c>
      <c r="R27" s="36">
        <f>M27+P27+Q27</f>
        <v>85255</v>
      </c>
    </row>
    <row r="28" spans="1:18" x14ac:dyDescent="0.15">
      <c r="A28" s="45">
        <v>2</v>
      </c>
      <c r="B28" s="44">
        <v>720</v>
      </c>
      <c r="C28" s="44">
        <v>6</v>
      </c>
      <c r="D28" s="44">
        <v>4</v>
      </c>
      <c r="E28" s="44">
        <v>21</v>
      </c>
      <c r="F28" s="43">
        <f>SUM(B28:E28)</f>
        <v>751</v>
      </c>
      <c r="G28" s="42">
        <f>F28*$G$8</f>
        <v>23281</v>
      </c>
      <c r="H28" s="41">
        <f>ROUND(G28*$H$8,0)</f>
        <v>1932</v>
      </c>
      <c r="I28" s="41">
        <f>ROUND(G28*$I$8,0)</f>
        <v>372</v>
      </c>
      <c r="J28" s="41">
        <f>SUM(G28:I28)</f>
        <v>25585</v>
      </c>
      <c r="K28" s="41">
        <f>ROUNDDOWN(J28*$K$8,0)</f>
        <v>259431</v>
      </c>
      <c r="L28" s="41">
        <f>ROUNDDOWN(K28*$L$8,0)</f>
        <v>233487</v>
      </c>
      <c r="M28" s="40">
        <f>K28-L28</f>
        <v>25944</v>
      </c>
      <c r="N28" s="90">
        <v>1310</v>
      </c>
      <c r="O28" s="89">
        <v>650</v>
      </c>
      <c r="P28" s="38">
        <f>(N28+O28)*31</f>
        <v>60760</v>
      </c>
      <c r="Q28" s="37">
        <v>900</v>
      </c>
      <c r="R28" s="36">
        <f>M28+P28+Q28</f>
        <v>87604</v>
      </c>
    </row>
    <row r="29" spans="1:18" x14ac:dyDescent="0.15">
      <c r="A29" s="45">
        <v>3</v>
      </c>
      <c r="B29" s="44">
        <v>793</v>
      </c>
      <c r="C29" s="44">
        <v>6</v>
      </c>
      <c r="D29" s="44">
        <v>4</v>
      </c>
      <c r="E29" s="44">
        <v>21</v>
      </c>
      <c r="F29" s="43">
        <f>SUM(B29:E29)</f>
        <v>824</v>
      </c>
      <c r="G29" s="42">
        <f>F29*$G$8</f>
        <v>25544</v>
      </c>
      <c r="H29" s="41">
        <f>ROUND(G29*$H$8,0)</f>
        <v>2120</v>
      </c>
      <c r="I29" s="41">
        <f>ROUND(G29*$I$8,0)</f>
        <v>409</v>
      </c>
      <c r="J29" s="41">
        <f>SUM(G29:I29)</f>
        <v>28073</v>
      </c>
      <c r="K29" s="41">
        <f>ROUNDDOWN(J29*$K$8,0)</f>
        <v>284660</v>
      </c>
      <c r="L29" s="41">
        <f>ROUNDDOWN(K29*$L$8,0)</f>
        <v>256194</v>
      </c>
      <c r="M29" s="40">
        <f>K29-L29</f>
        <v>28466</v>
      </c>
      <c r="N29" s="90">
        <v>1310</v>
      </c>
      <c r="O29" s="89">
        <v>650</v>
      </c>
      <c r="P29" s="38">
        <f>(N29+O29)*31</f>
        <v>60760</v>
      </c>
      <c r="Q29" s="37">
        <v>900</v>
      </c>
      <c r="R29" s="36">
        <f>M29+P29+Q29</f>
        <v>90126</v>
      </c>
    </row>
    <row r="30" spans="1:18" x14ac:dyDescent="0.15">
      <c r="A30" s="45">
        <v>4</v>
      </c>
      <c r="B30" s="44">
        <v>862</v>
      </c>
      <c r="C30" s="44">
        <v>6</v>
      </c>
      <c r="D30" s="44">
        <v>4</v>
      </c>
      <c r="E30" s="44">
        <v>21</v>
      </c>
      <c r="F30" s="43">
        <f>SUM(B30:E30)</f>
        <v>893</v>
      </c>
      <c r="G30" s="42">
        <f>F30*$G$8</f>
        <v>27683</v>
      </c>
      <c r="H30" s="41">
        <f>ROUND(G30*$H$8,0)</f>
        <v>2298</v>
      </c>
      <c r="I30" s="41">
        <f>ROUND(G30*$I$8,0)</f>
        <v>443</v>
      </c>
      <c r="J30" s="41">
        <f>SUM(G30:I30)</f>
        <v>30424</v>
      </c>
      <c r="K30" s="41">
        <f>ROUNDDOWN(J30*$K$8,0)</f>
        <v>308499</v>
      </c>
      <c r="L30" s="41">
        <f>ROUNDDOWN(K30*$L$8,0)</f>
        <v>277649</v>
      </c>
      <c r="M30" s="40">
        <f>K30-L30</f>
        <v>30850</v>
      </c>
      <c r="N30" s="90">
        <v>1310</v>
      </c>
      <c r="O30" s="89">
        <v>650</v>
      </c>
      <c r="P30" s="38">
        <f>(N30+O30)*31</f>
        <v>60760</v>
      </c>
      <c r="Q30" s="37">
        <v>900</v>
      </c>
      <c r="R30" s="36">
        <f>M30+P30+Q30</f>
        <v>92510</v>
      </c>
    </row>
    <row r="31" spans="1:18" x14ac:dyDescent="0.15">
      <c r="A31" s="45">
        <v>5</v>
      </c>
      <c r="B31" s="44">
        <v>929</v>
      </c>
      <c r="C31" s="44">
        <v>6</v>
      </c>
      <c r="D31" s="44">
        <v>4</v>
      </c>
      <c r="E31" s="44">
        <v>21</v>
      </c>
      <c r="F31" s="43">
        <f>SUM(B31:E31)</f>
        <v>960</v>
      </c>
      <c r="G31" s="42">
        <f>F31*$G$8</f>
        <v>29760</v>
      </c>
      <c r="H31" s="41">
        <f>ROUND(G31*$H$8,0)</f>
        <v>2470</v>
      </c>
      <c r="I31" s="41">
        <f>ROUND(G31*$I$8,0)</f>
        <v>476</v>
      </c>
      <c r="J31" s="41">
        <f>SUM(G31:I31)</f>
        <v>32706</v>
      </c>
      <c r="K31" s="41">
        <f>ROUNDDOWN(J31*$K$8,0)</f>
        <v>331638</v>
      </c>
      <c r="L31" s="41">
        <f>ROUNDDOWN(K31*$L$8,0)</f>
        <v>298474</v>
      </c>
      <c r="M31" s="40">
        <f>K31-L31</f>
        <v>33164</v>
      </c>
      <c r="N31" s="90">
        <v>1310</v>
      </c>
      <c r="O31" s="89">
        <v>650</v>
      </c>
      <c r="P31" s="38">
        <f>(N31+O31)*31</f>
        <v>60760</v>
      </c>
      <c r="Q31" s="37">
        <v>900</v>
      </c>
      <c r="R31" s="36">
        <f>M31+P31+Q31</f>
        <v>94824</v>
      </c>
    </row>
    <row r="32" spans="1:18" x14ac:dyDescent="0.15">
      <c r="A32" s="86"/>
      <c r="B32" s="75"/>
      <c r="C32" s="75"/>
      <c r="D32" s="75"/>
      <c r="E32" s="75"/>
      <c r="F32" s="93"/>
      <c r="G32" s="93"/>
      <c r="H32" s="75"/>
      <c r="I32" s="75"/>
      <c r="J32" s="75"/>
      <c r="K32" s="75"/>
      <c r="L32" s="75"/>
      <c r="M32" s="75"/>
      <c r="N32" s="86"/>
      <c r="O32" s="86"/>
      <c r="P32" s="88"/>
      <c r="Q32" s="87"/>
      <c r="R32" s="86"/>
    </row>
    <row r="33" spans="1:18" x14ac:dyDescent="0.15">
      <c r="A33" s="92" t="s">
        <v>62</v>
      </c>
      <c r="B33" s="75"/>
      <c r="C33" s="75"/>
      <c r="D33" s="75"/>
      <c r="E33" s="75"/>
      <c r="F33" s="91"/>
      <c r="G33" s="91"/>
      <c r="H33" s="75"/>
      <c r="I33" s="75"/>
      <c r="J33" s="75"/>
      <c r="K33" s="75"/>
      <c r="L33" s="75"/>
      <c r="M33" s="75"/>
      <c r="N33" s="86"/>
      <c r="O33" s="86"/>
      <c r="P33" s="88"/>
      <c r="Q33" s="87"/>
      <c r="R33" s="86"/>
    </row>
    <row r="34" spans="1:18" x14ac:dyDescent="0.15">
      <c r="A34" s="79" t="s">
        <v>46</v>
      </c>
      <c r="B34" s="66" t="s">
        <v>45</v>
      </c>
      <c r="C34" s="65"/>
      <c r="D34" s="65"/>
      <c r="E34" s="65"/>
      <c r="F34" s="63"/>
      <c r="G34" s="64"/>
      <c r="H34" s="63"/>
      <c r="I34" s="63"/>
      <c r="J34" s="63"/>
      <c r="K34" s="63"/>
      <c r="L34" s="62" t="s">
        <v>61</v>
      </c>
      <c r="M34" s="61"/>
      <c r="N34" s="60" t="s">
        <v>43</v>
      </c>
      <c r="O34" s="59"/>
      <c r="P34" s="59"/>
      <c r="Q34" s="58"/>
      <c r="R34" s="57" t="s">
        <v>42</v>
      </c>
    </row>
    <row r="35" spans="1:18" ht="39" x14ac:dyDescent="0.15">
      <c r="A35" s="79"/>
      <c r="B35" s="53" t="s">
        <v>41</v>
      </c>
      <c r="C35" s="53" t="s">
        <v>40</v>
      </c>
      <c r="D35" s="53" t="s">
        <v>39</v>
      </c>
      <c r="E35" s="53" t="s">
        <v>38</v>
      </c>
      <c r="F35" s="52" t="s">
        <v>37</v>
      </c>
      <c r="G35" s="51" t="s">
        <v>36</v>
      </c>
      <c r="H35" s="50" t="s">
        <v>35</v>
      </c>
      <c r="I35" s="56" t="s">
        <v>34</v>
      </c>
      <c r="J35" s="50" t="s">
        <v>33</v>
      </c>
      <c r="K35" s="50" t="s">
        <v>32</v>
      </c>
      <c r="L35" s="50" t="s">
        <v>59</v>
      </c>
      <c r="M35" s="50" t="s">
        <v>30</v>
      </c>
      <c r="N35" s="49" t="s">
        <v>29</v>
      </c>
      <c r="O35" s="49" t="s">
        <v>28</v>
      </c>
      <c r="P35" s="48" t="s">
        <v>27</v>
      </c>
      <c r="Q35" s="47" t="s">
        <v>26</v>
      </c>
      <c r="R35" s="55"/>
    </row>
    <row r="36" spans="1:18" x14ac:dyDescent="0.15">
      <c r="A36" s="45">
        <v>1</v>
      </c>
      <c r="B36" s="44">
        <v>652</v>
      </c>
      <c r="C36" s="44">
        <v>6</v>
      </c>
      <c r="D36" s="44">
        <v>4</v>
      </c>
      <c r="E36" s="44">
        <v>21</v>
      </c>
      <c r="F36" s="43">
        <f>SUM(B36:E36)</f>
        <v>683</v>
      </c>
      <c r="G36" s="42">
        <f>F36*$G$8</f>
        <v>21173</v>
      </c>
      <c r="H36" s="41">
        <f>ROUND(G36*$H$8,0)</f>
        <v>1757</v>
      </c>
      <c r="I36" s="41">
        <f>ROUND(G36*$I$8,0)</f>
        <v>339</v>
      </c>
      <c r="J36" s="41">
        <f>SUM(G36:I36)</f>
        <v>23269</v>
      </c>
      <c r="K36" s="41">
        <f>ROUNDDOWN(J36*$K$8,0)</f>
        <v>235947</v>
      </c>
      <c r="L36" s="41">
        <f>ROUNDDOWN(K36*$L$8,0)</f>
        <v>212352</v>
      </c>
      <c r="M36" s="40">
        <f>K36-L36</f>
        <v>23595</v>
      </c>
      <c r="N36" s="90">
        <v>1310</v>
      </c>
      <c r="O36" s="89">
        <v>1360</v>
      </c>
      <c r="P36" s="38">
        <f>(N36+O36)*31</f>
        <v>82770</v>
      </c>
      <c r="Q36" s="37">
        <v>900</v>
      </c>
      <c r="R36" s="36">
        <f>M36+P36+Q36</f>
        <v>107265</v>
      </c>
    </row>
    <row r="37" spans="1:18" x14ac:dyDescent="0.15">
      <c r="A37" s="45">
        <v>2</v>
      </c>
      <c r="B37" s="44">
        <v>720</v>
      </c>
      <c r="C37" s="44">
        <v>6</v>
      </c>
      <c r="D37" s="44">
        <v>4</v>
      </c>
      <c r="E37" s="44">
        <v>21</v>
      </c>
      <c r="F37" s="43">
        <f>SUM(B37:E37)</f>
        <v>751</v>
      </c>
      <c r="G37" s="42">
        <f>F37*$G$8</f>
        <v>23281</v>
      </c>
      <c r="H37" s="41">
        <f>ROUND(G37*$H$8,0)</f>
        <v>1932</v>
      </c>
      <c r="I37" s="41">
        <f>ROUND(G37*$I$8,0)</f>
        <v>372</v>
      </c>
      <c r="J37" s="41">
        <f>SUM(G37:I37)</f>
        <v>25585</v>
      </c>
      <c r="K37" s="41">
        <f>ROUNDDOWN(J37*$K$8,0)</f>
        <v>259431</v>
      </c>
      <c r="L37" s="41">
        <f>ROUNDDOWN(K37*$L$8,0)</f>
        <v>233487</v>
      </c>
      <c r="M37" s="40">
        <f>K37-L37</f>
        <v>25944</v>
      </c>
      <c r="N37" s="90">
        <v>1310</v>
      </c>
      <c r="O37" s="89">
        <v>1360</v>
      </c>
      <c r="P37" s="38">
        <f>(N37+O37)*31</f>
        <v>82770</v>
      </c>
      <c r="Q37" s="37">
        <v>900</v>
      </c>
      <c r="R37" s="36">
        <f>M37+P37+Q37</f>
        <v>109614</v>
      </c>
    </row>
    <row r="38" spans="1:18" x14ac:dyDescent="0.15">
      <c r="A38" s="45">
        <v>3</v>
      </c>
      <c r="B38" s="44">
        <v>793</v>
      </c>
      <c r="C38" s="44">
        <v>6</v>
      </c>
      <c r="D38" s="44">
        <v>4</v>
      </c>
      <c r="E38" s="44">
        <v>21</v>
      </c>
      <c r="F38" s="43">
        <f>SUM(B38:E38)</f>
        <v>824</v>
      </c>
      <c r="G38" s="42">
        <f>F38*$G$8</f>
        <v>25544</v>
      </c>
      <c r="H38" s="41">
        <f>ROUND(G38*$H$8,0)</f>
        <v>2120</v>
      </c>
      <c r="I38" s="41">
        <f>ROUND(G38*$I$8,0)</f>
        <v>409</v>
      </c>
      <c r="J38" s="41">
        <f>SUM(G38:I38)</f>
        <v>28073</v>
      </c>
      <c r="K38" s="41">
        <f>ROUNDDOWN(J38*$K$8,0)</f>
        <v>284660</v>
      </c>
      <c r="L38" s="41">
        <f>ROUNDDOWN(K38*$L$8,0)</f>
        <v>256194</v>
      </c>
      <c r="M38" s="40">
        <f>K38-L38</f>
        <v>28466</v>
      </c>
      <c r="N38" s="90">
        <v>1310</v>
      </c>
      <c r="O38" s="89">
        <v>1360</v>
      </c>
      <c r="P38" s="38">
        <f>(N38+O38)*31</f>
        <v>82770</v>
      </c>
      <c r="Q38" s="37">
        <v>900</v>
      </c>
      <c r="R38" s="36">
        <f>M38+P38+Q38</f>
        <v>112136</v>
      </c>
    </row>
    <row r="39" spans="1:18" x14ac:dyDescent="0.15">
      <c r="A39" s="45">
        <v>4</v>
      </c>
      <c r="B39" s="44">
        <v>862</v>
      </c>
      <c r="C39" s="44">
        <v>6</v>
      </c>
      <c r="D39" s="44">
        <v>4</v>
      </c>
      <c r="E39" s="44">
        <v>21</v>
      </c>
      <c r="F39" s="43">
        <f>SUM(B39:E39)</f>
        <v>893</v>
      </c>
      <c r="G39" s="42">
        <f>F39*$G$8</f>
        <v>27683</v>
      </c>
      <c r="H39" s="41">
        <f>ROUND(G39*$H$8,0)</f>
        <v>2298</v>
      </c>
      <c r="I39" s="41">
        <f>ROUND(G39*$I$8,0)</f>
        <v>443</v>
      </c>
      <c r="J39" s="41">
        <f>SUM(G39:I39)</f>
        <v>30424</v>
      </c>
      <c r="K39" s="41">
        <f>ROUNDDOWN(J39*$K$8,0)</f>
        <v>308499</v>
      </c>
      <c r="L39" s="41">
        <f>ROUNDDOWN(K39*$L$8,0)</f>
        <v>277649</v>
      </c>
      <c r="M39" s="40">
        <f>K39-L39</f>
        <v>30850</v>
      </c>
      <c r="N39" s="90">
        <v>1310</v>
      </c>
      <c r="O39" s="89">
        <v>1360</v>
      </c>
      <c r="P39" s="38">
        <f>(N39+O39)*31</f>
        <v>82770</v>
      </c>
      <c r="Q39" s="37">
        <v>900</v>
      </c>
      <c r="R39" s="36">
        <f>M39+P39+Q39</f>
        <v>114520</v>
      </c>
    </row>
    <row r="40" spans="1:18" x14ac:dyDescent="0.15">
      <c r="A40" s="45">
        <v>5</v>
      </c>
      <c r="B40" s="44">
        <v>929</v>
      </c>
      <c r="C40" s="44">
        <v>6</v>
      </c>
      <c r="D40" s="44">
        <v>4</v>
      </c>
      <c r="E40" s="44">
        <v>21</v>
      </c>
      <c r="F40" s="43">
        <f>SUM(B40:E40)</f>
        <v>960</v>
      </c>
      <c r="G40" s="42">
        <f>F40*$G$8</f>
        <v>29760</v>
      </c>
      <c r="H40" s="41">
        <f>ROUND(G40*$H$8,0)</f>
        <v>2470</v>
      </c>
      <c r="I40" s="41">
        <f>ROUND(G40*$I$8,0)</f>
        <v>476</v>
      </c>
      <c r="J40" s="41">
        <f>SUM(G40:I40)</f>
        <v>32706</v>
      </c>
      <c r="K40" s="41">
        <f>ROUNDDOWN(J40*$K$8,0)</f>
        <v>331638</v>
      </c>
      <c r="L40" s="41">
        <f>ROUNDDOWN(K40*$L$8,0)</f>
        <v>298474</v>
      </c>
      <c r="M40" s="40">
        <f>K40-L40</f>
        <v>33164</v>
      </c>
      <c r="N40" s="90">
        <v>1310</v>
      </c>
      <c r="O40" s="89">
        <v>1360</v>
      </c>
      <c r="P40" s="38">
        <f>(N40+O40)*31</f>
        <v>82770</v>
      </c>
      <c r="Q40" s="37">
        <v>900</v>
      </c>
      <c r="R40" s="36">
        <f>M40+P40+Q40</f>
        <v>116834</v>
      </c>
    </row>
    <row r="41" spans="1:18" x14ac:dyDescent="0.15">
      <c r="A41" s="86"/>
      <c r="B41" s="75"/>
      <c r="C41" s="75"/>
      <c r="D41" s="75"/>
      <c r="E41" s="75"/>
      <c r="F41" s="76"/>
      <c r="G41" s="76"/>
      <c r="H41" s="75"/>
      <c r="I41" s="75"/>
      <c r="J41" s="75"/>
      <c r="K41" s="75"/>
      <c r="L41" s="75"/>
      <c r="M41" s="75"/>
      <c r="N41" s="86"/>
      <c r="O41" s="86"/>
      <c r="P41" s="88"/>
      <c r="Q41" s="87"/>
      <c r="R41" s="86"/>
    </row>
    <row r="42" spans="1:18" x14ac:dyDescent="0.15">
      <c r="A42" s="85" t="s">
        <v>60</v>
      </c>
      <c r="B42" s="83"/>
      <c r="C42" s="83"/>
      <c r="D42" s="83"/>
      <c r="E42" s="83"/>
      <c r="F42" s="83"/>
      <c r="G42" s="84"/>
      <c r="H42" s="83"/>
      <c r="I42" s="83"/>
      <c r="J42" s="83"/>
      <c r="K42" s="83"/>
      <c r="L42" s="83"/>
      <c r="M42" s="83"/>
      <c r="N42" s="80"/>
      <c r="O42" s="80"/>
      <c r="P42" s="82"/>
      <c r="Q42" s="81"/>
      <c r="R42" s="80"/>
    </row>
    <row r="43" spans="1:18" x14ac:dyDescent="0.15">
      <c r="A43" s="79" t="s">
        <v>46</v>
      </c>
      <c r="B43" s="66" t="s">
        <v>45</v>
      </c>
      <c r="C43" s="65"/>
      <c r="D43" s="65"/>
      <c r="E43" s="65"/>
      <c r="F43" s="63"/>
      <c r="G43" s="64"/>
      <c r="H43" s="63"/>
      <c r="I43" s="63"/>
      <c r="J43" s="63"/>
      <c r="K43" s="63"/>
      <c r="L43" s="62"/>
      <c r="M43" s="61"/>
      <c r="N43" s="60" t="s">
        <v>43</v>
      </c>
      <c r="O43" s="59"/>
      <c r="P43" s="59"/>
      <c r="Q43" s="58"/>
      <c r="R43" s="57" t="s">
        <v>42</v>
      </c>
    </row>
    <row r="44" spans="1:18" ht="39" x14ac:dyDescent="0.15">
      <c r="A44" s="79"/>
      <c r="B44" s="53" t="s">
        <v>41</v>
      </c>
      <c r="C44" s="53" t="s">
        <v>40</v>
      </c>
      <c r="D44" s="53" t="s">
        <v>39</v>
      </c>
      <c r="E44" s="53" t="s">
        <v>38</v>
      </c>
      <c r="F44" s="52" t="s">
        <v>37</v>
      </c>
      <c r="G44" s="51" t="s">
        <v>36</v>
      </c>
      <c r="H44" s="50" t="s">
        <v>35</v>
      </c>
      <c r="I44" s="56" t="s">
        <v>34</v>
      </c>
      <c r="J44" s="50" t="s">
        <v>33</v>
      </c>
      <c r="K44" s="50" t="s">
        <v>32</v>
      </c>
      <c r="L44" s="50" t="s">
        <v>59</v>
      </c>
      <c r="M44" s="50" t="s">
        <v>30</v>
      </c>
      <c r="N44" s="49" t="s">
        <v>29</v>
      </c>
      <c r="O44" s="49" t="s">
        <v>28</v>
      </c>
      <c r="P44" s="48" t="s">
        <v>27</v>
      </c>
      <c r="Q44" s="47" t="s">
        <v>26</v>
      </c>
      <c r="R44" s="55"/>
    </row>
    <row r="45" spans="1:18" x14ac:dyDescent="0.15">
      <c r="A45" s="45">
        <v>1</v>
      </c>
      <c r="B45" s="44">
        <v>652</v>
      </c>
      <c r="C45" s="44">
        <v>6</v>
      </c>
      <c r="D45" s="44">
        <v>4</v>
      </c>
      <c r="E45" s="44">
        <v>21</v>
      </c>
      <c r="F45" s="43">
        <f>SUM(B45:E45)</f>
        <v>683</v>
      </c>
      <c r="G45" s="42">
        <f>F45*$G$8</f>
        <v>21173</v>
      </c>
      <c r="H45" s="41">
        <f>ROUND(G45*$H$8,0)</f>
        <v>1757</v>
      </c>
      <c r="I45" s="41">
        <f>ROUND(G45*$I$8,0)</f>
        <v>339</v>
      </c>
      <c r="J45" s="41">
        <f>SUM(G45:I45)</f>
        <v>23269</v>
      </c>
      <c r="K45" s="41">
        <f>ROUNDDOWN(J45*$K$8,0)</f>
        <v>235947</v>
      </c>
      <c r="L45" s="41">
        <f>ROUNDDOWN(K45*$L$8,0)</f>
        <v>212352</v>
      </c>
      <c r="M45" s="40">
        <f>K45-L45</f>
        <v>23595</v>
      </c>
      <c r="N45" s="39">
        <v>2006</v>
      </c>
      <c r="O45" s="39">
        <v>1445</v>
      </c>
      <c r="P45" s="38">
        <f>(N45+O45)*31</f>
        <v>106981</v>
      </c>
      <c r="Q45" s="37">
        <v>900</v>
      </c>
      <c r="R45" s="36">
        <f>M45+P45+Q45</f>
        <v>131476</v>
      </c>
    </row>
    <row r="46" spans="1:18" x14ac:dyDescent="0.15">
      <c r="A46" s="45">
        <v>2</v>
      </c>
      <c r="B46" s="44">
        <v>720</v>
      </c>
      <c r="C46" s="44">
        <v>6</v>
      </c>
      <c r="D46" s="44">
        <v>4</v>
      </c>
      <c r="E46" s="44">
        <v>21</v>
      </c>
      <c r="F46" s="43">
        <f>SUM(B46:E46)</f>
        <v>751</v>
      </c>
      <c r="G46" s="42">
        <f>F46*$G$8</f>
        <v>23281</v>
      </c>
      <c r="H46" s="41">
        <f>ROUND(G46*$H$8,0)</f>
        <v>1932</v>
      </c>
      <c r="I46" s="41">
        <f>ROUND(G46*$I$8,0)</f>
        <v>372</v>
      </c>
      <c r="J46" s="41">
        <f>SUM(G46:I46)</f>
        <v>25585</v>
      </c>
      <c r="K46" s="41">
        <f>ROUNDDOWN(J46*$K$8,0)</f>
        <v>259431</v>
      </c>
      <c r="L46" s="41">
        <f>ROUNDDOWN(K46*$L$8,0)</f>
        <v>233487</v>
      </c>
      <c r="M46" s="40">
        <f>K46-L46</f>
        <v>25944</v>
      </c>
      <c r="N46" s="39">
        <v>2006</v>
      </c>
      <c r="O46" s="39">
        <v>1445</v>
      </c>
      <c r="P46" s="38">
        <f>(N46+O46)*31</f>
        <v>106981</v>
      </c>
      <c r="Q46" s="37">
        <v>900</v>
      </c>
      <c r="R46" s="36">
        <f>M46+P46+Q46</f>
        <v>133825</v>
      </c>
    </row>
    <row r="47" spans="1:18" x14ac:dyDescent="0.15">
      <c r="A47" s="45">
        <v>3</v>
      </c>
      <c r="B47" s="44">
        <v>793</v>
      </c>
      <c r="C47" s="44">
        <v>6</v>
      </c>
      <c r="D47" s="44">
        <v>4</v>
      </c>
      <c r="E47" s="44">
        <v>21</v>
      </c>
      <c r="F47" s="43">
        <f>SUM(B47:E47)</f>
        <v>824</v>
      </c>
      <c r="G47" s="42">
        <f>F47*$G$8</f>
        <v>25544</v>
      </c>
      <c r="H47" s="41">
        <f>ROUND(G47*$H$8,0)</f>
        <v>2120</v>
      </c>
      <c r="I47" s="41">
        <f>ROUND(G47*$I$8,0)</f>
        <v>409</v>
      </c>
      <c r="J47" s="41">
        <f>SUM(G47:I47)</f>
        <v>28073</v>
      </c>
      <c r="K47" s="41">
        <f>ROUNDDOWN(J47*$K$8,0)</f>
        <v>284660</v>
      </c>
      <c r="L47" s="41">
        <f>ROUNDDOWN(K47*$L$8,0)</f>
        <v>256194</v>
      </c>
      <c r="M47" s="40">
        <f>K47-L47</f>
        <v>28466</v>
      </c>
      <c r="N47" s="39">
        <v>2006</v>
      </c>
      <c r="O47" s="39">
        <v>1445</v>
      </c>
      <c r="P47" s="38">
        <f>(N47+O47)*31</f>
        <v>106981</v>
      </c>
      <c r="Q47" s="37">
        <v>900</v>
      </c>
      <c r="R47" s="36">
        <f>M47+P47+Q47</f>
        <v>136347</v>
      </c>
    </row>
    <row r="48" spans="1:18" x14ac:dyDescent="0.15">
      <c r="A48" s="45">
        <v>4</v>
      </c>
      <c r="B48" s="44">
        <v>862</v>
      </c>
      <c r="C48" s="44">
        <v>6</v>
      </c>
      <c r="D48" s="44">
        <v>4</v>
      </c>
      <c r="E48" s="44">
        <v>21</v>
      </c>
      <c r="F48" s="43">
        <f>SUM(B48:E48)</f>
        <v>893</v>
      </c>
      <c r="G48" s="42">
        <f>F48*$G$8</f>
        <v>27683</v>
      </c>
      <c r="H48" s="41">
        <f>ROUND(G48*$H$8,0)</f>
        <v>2298</v>
      </c>
      <c r="I48" s="41">
        <f>ROUND(G48*$I$8,0)</f>
        <v>443</v>
      </c>
      <c r="J48" s="41">
        <f>SUM(G48:I48)</f>
        <v>30424</v>
      </c>
      <c r="K48" s="41">
        <f>ROUNDDOWN(J48*$K$8,0)</f>
        <v>308499</v>
      </c>
      <c r="L48" s="41">
        <f>ROUNDDOWN(K48*$L$8,0)</f>
        <v>277649</v>
      </c>
      <c r="M48" s="40">
        <f>K48-L48</f>
        <v>30850</v>
      </c>
      <c r="N48" s="39">
        <v>2006</v>
      </c>
      <c r="O48" s="39">
        <v>1445</v>
      </c>
      <c r="P48" s="38">
        <f>(N48+O48)*31</f>
        <v>106981</v>
      </c>
      <c r="Q48" s="37">
        <v>900</v>
      </c>
      <c r="R48" s="36">
        <f>M48+P48+Q48</f>
        <v>138731</v>
      </c>
    </row>
    <row r="49" spans="1:18" x14ac:dyDescent="0.15">
      <c r="A49" s="45">
        <v>5</v>
      </c>
      <c r="B49" s="44">
        <v>929</v>
      </c>
      <c r="C49" s="44">
        <v>6</v>
      </c>
      <c r="D49" s="44">
        <v>4</v>
      </c>
      <c r="E49" s="44">
        <v>21</v>
      </c>
      <c r="F49" s="43">
        <f>SUM(B49:E49)</f>
        <v>960</v>
      </c>
      <c r="G49" s="42">
        <f>F49*$G$8</f>
        <v>29760</v>
      </c>
      <c r="H49" s="41">
        <f>ROUND(G49*$H$8,0)</f>
        <v>2470</v>
      </c>
      <c r="I49" s="41">
        <f>ROUND(G49*$I$8,0)</f>
        <v>476</v>
      </c>
      <c r="J49" s="41">
        <f>SUM(G49:I49)</f>
        <v>32706</v>
      </c>
      <c r="K49" s="41">
        <f>ROUNDDOWN(J49*$K$8,0)</f>
        <v>331638</v>
      </c>
      <c r="L49" s="41">
        <f>ROUNDDOWN(K49*$L$8,0)</f>
        <v>298474</v>
      </c>
      <c r="M49" s="40">
        <f>K49-L49</f>
        <v>33164</v>
      </c>
      <c r="N49" s="39">
        <v>2006</v>
      </c>
      <c r="O49" s="39">
        <v>1445</v>
      </c>
      <c r="P49" s="38">
        <f>(N49+O49)*31</f>
        <v>106981</v>
      </c>
      <c r="Q49" s="37">
        <v>900</v>
      </c>
      <c r="R49" s="36">
        <f>M49+P49+Q49</f>
        <v>141045</v>
      </c>
    </row>
    <row r="50" spans="1:18" x14ac:dyDescent="0.15">
      <c r="A50" s="75"/>
      <c r="B50" s="69"/>
      <c r="C50" s="69"/>
      <c r="D50" s="69"/>
      <c r="E50" s="69"/>
      <c r="F50" s="69"/>
      <c r="G50" s="72"/>
      <c r="H50" s="69"/>
      <c r="I50" s="69"/>
      <c r="J50" s="69"/>
      <c r="K50" s="69"/>
      <c r="L50" s="69"/>
      <c r="M50" s="69"/>
      <c r="N50" s="69"/>
      <c r="O50" s="69"/>
      <c r="P50" s="70"/>
      <c r="Q50" s="69"/>
      <c r="R50" s="69"/>
    </row>
    <row r="51" spans="1:18" x14ac:dyDescent="0.15">
      <c r="A51" s="4" t="s">
        <v>58</v>
      </c>
      <c r="B51" s="4"/>
      <c r="C51" s="4"/>
      <c r="D51" s="4"/>
      <c r="E51" s="4"/>
      <c r="F51" s="4"/>
      <c r="G51" s="4"/>
      <c r="H51" s="4"/>
      <c r="I51" s="4"/>
      <c r="J51" s="4"/>
      <c r="K51" s="4"/>
      <c r="L51" s="4"/>
      <c r="M51" s="4"/>
      <c r="N51" s="4"/>
      <c r="O51" s="4"/>
      <c r="P51" s="4"/>
      <c r="Q51" s="4"/>
      <c r="R51" s="4"/>
    </row>
    <row r="52" spans="1:18" x14ac:dyDescent="0.15">
      <c r="A52" s="4" t="s">
        <v>57</v>
      </c>
      <c r="B52" s="4"/>
      <c r="C52" s="4"/>
      <c r="D52" s="4"/>
      <c r="E52" s="4"/>
      <c r="F52" s="4"/>
      <c r="G52" s="4"/>
      <c r="H52" s="4"/>
      <c r="I52" s="4"/>
      <c r="J52" s="4"/>
      <c r="K52" s="4"/>
      <c r="L52" s="4"/>
      <c r="M52" s="4"/>
      <c r="N52" s="4"/>
      <c r="O52" s="4"/>
      <c r="P52" s="4"/>
      <c r="Q52" s="4"/>
      <c r="R52" s="4"/>
    </row>
    <row r="53" spans="1:18" x14ac:dyDescent="0.15">
      <c r="A53" s="4" t="s">
        <v>56</v>
      </c>
      <c r="B53" s="4"/>
      <c r="C53" s="4"/>
      <c r="D53" s="4"/>
      <c r="E53" s="4"/>
      <c r="F53" s="4"/>
      <c r="G53" s="4"/>
      <c r="H53" s="4"/>
      <c r="I53" s="4"/>
      <c r="J53" s="4"/>
      <c r="K53" s="4"/>
      <c r="L53" s="4"/>
      <c r="M53" s="4"/>
      <c r="N53" s="4"/>
      <c r="O53" s="4"/>
      <c r="P53" s="4"/>
      <c r="Q53" s="4"/>
      <c r="R53" s="4"/>
    </row>
    <row r="54" spans="1:18" x14ac:dyDescent="0.15">
      <c r="A54" s="4" t="s">
        <v>55</v>
      </c>
      <c r="B54" s="4"/>
      <c r="C54" s="4"/>
      <c r="D54" s="4"/>
      <c r="E54" s="4"/>
      <c r="F54" s="4"/>
      <c r="G54" s="4"/>
      <c r="H54" s="4"/>
      <c r="I54" s="4"/>
      <c r="J54" s="4"/>
      <c r="K54" s="4"/>
      <c r="L54" s="4"/>
      <c r="M54" s="4"/>
      <c r="N54" s="4"/>
      <c r="O54" s="4"/>
      <c r="P54" s="4"/>
      <c r="Q54" s="4"/>
      <c r="R54" s="4"/>
    </row>
    <row r="55" spans="1:18" x14ac:dyDescent="0.15">
      <c r="A55" s="4" t="s">
        <v>54</v>
      </c>
      <c r="B55" s="4"/>
      <c r="C55" s="4"/>
      <c r="D55" s="4"/>
      <c r="E55" s="4"/>
      <c r="F55" s="4"/>
      <c r="G55" s="4"/>
      <c r="H55" s="4"/>
      <c r="I55" s="4"/>
      <c r="J55" s="4"/>
      <c r="K55" s="4"/>
      <c r="L55" s="4"/>
      <c r="M55" s="4"/>
      <c r="N55" s="4"/>
      <c r="O55" s="4"/>
      <c r="P55" s="4"/>
      <c r="Q55" s="4"/>
      <c r="R55" s="4"/>
    </row>
    <row r="56" spans="1:18" x14ac:dyDescent="0.15">
      <c r="A56" s="4" t="s">
        <v>53</v>
      </c>
      <c r="B56" s="4"/>
      <c r="C56" s="4"/>
      <c r="D56" s="4"/>
      <c r="E56" s="4"/>
      <c r="F56" s="4"/>
      <c r="G56" s="4"/>
      <c r="H56" s="4"/>
      <c r="I56" s="4"/>
      <c r="J56" s="4"/>
      <c r="K56" s="4"/>
      <c r="L56" s="4"/>
      <c r="M56" s="4"/>
      <c r="N56" s="4"/>
      <c r="O56" s="4"/>
      <c r="P56" s="4"/>
      <c r="Q56" s="4"/>
      <c r="R56" s="4"/>
    </row>
    <row r="57" spans="1:18" x14ac:dyDescent="0.15">
      <c r="A57" s="75"/>
      <c r="B57" s="75"/>
      <c r="C57" s="75"/>
      <c r="D57" s="75"/>
      <c r="E57" s="75"/>
      <c r="F57" s="76"/>
      <c r="G57" s="76"/>
      <c r="H57" s="75"/>
      <c r="I57" s="75"/>
      <c r="J57" s="75"/>
      <c r="K57" s="75"/>
      <c r="L57" s="75"/>
      <c r="M57" s="75"/>
      <c r="N57" s="75"/>
      <c r="O57" s="78" t="s">
        <v>52</v>
      </c>
      <c r="P57" s="77"/>
      <c r="Q57" s="77"/>
      <c r="R57" s="77"/>
    </row>
    <row r="58" spans="1:18" x14ac:dyDescent="0.15">
      <c r="A58" s="75"/>
      <c r="B58" s="75"/>
      <c r="C58" s="75"/>
      <c r="D58" s="75"/>
      <c r="E58" s="75"/>
      <c r="F58" s="76"/>
      <c r="G58" s="76"/>
      <c r="H58" s="75"/>
      <c r="I58" s="75"/>
      <c r="J58" s="75"/>
      <c r="K58" s="75"/>
      <c r="L58" s="75"/>
      <c r="M58" s="75"/>
      <c r="N58" s="75"/>
      <c r="O58" s="77" t="s">
        <v>51</v>
      </c>
      <c r="P58" s="77"/>
      <c r="Q58" s="77"/>
      <c r="R58" s="77"/>
    </row>
    <row r="59" spans="1:18" x14ac:dyDescent="0.15">
      <c r="A59" s="75"/>
      <c r="B59" s="75"/>
      <c r="C59" s="75"/>
      <c r="D59" s="75"/>
      <c r="E59" s="75"/>
      <c r="F59" s="76"/>
      <c r="G59" s="76"/>
      <c r="H59" s="75"/>
      <c r="I59" s="75"/>
      <c r="J59" s="75"/>
      <c r="K59" s="75"/>
      <c r="L59" s="75"/>
      <c r="M59" s="75"/>
      <c r="N59" s="75"/>
      <c r="O59" s="73"/>
      <c r="P59" s="74"/>
      <c r="Q59" s="73"/>
      <c r="R59" s="73"/>
    </row>
    <row r="60" spans="1:18" ht="14.25" x14ac:dyDescent="0.15">
      <c r="A60" s="68" t="s">
        <v>50</v>
      </c>
      <c r="B60" s="68"/>
      <c r="C60" s="68"/>
      <c r="D60" s="68"/>
      <c r="E60" s="68"/>
      <c r="F60" s="68"/>
      <c r="G60" s="68"/>
      <c r="H60" s="68"/>
      <c r="I60" s="68"/>
      <c r="J60" s="68"/>
      <c r="K60" s="68"/>
      <c r="L60" s="68"/>
      <c r="M60" s="68"/>
      <c r="N60" s="68"/>
      <c r="O60" s="68"/>
      <c r="P60" s="68"/>
      <c r="Q60" s="68"/>
      <c r="R60" s="68"/>
    </row>
    <row r="61" spans="1:18" x14ac:dyDescent="0.15">
      <c r="A61" s="67" t="s">
        <v>46</v>
      </c>
      <c r="B61" s="66" t="s">
        <v>45</v>
      </c>
      <c r="C61" s="65"/>
      <c r="D61" s="65"/>
      <c r="E61" s="65"/>
      <c r="F61" s="63"/>
      <c r="G61" s="64"/>
      <c r="H61" s="63"/>
      <c r="I61" s="63"/>
      <c r="J61" s="63"/>
      <c r="K61" s="63"/>
      <c r="L61" s="62" t="s">
        <v>49</v>
      </c>
      <c r="M61" s="61"/>
      <c r="N61" s="60" t="s">
        <v>43</v>
      </c>
      <c r="O61" s="59"/>
      <c r="P61" s="59"/>
      <c r="Q61" s="58"/>
      <c r="R61" s="57" t="s">
        <v>42</v>
      </c>
    </row>
    <row r="62" spans="1:18" ht="39" x14ac:dyDescent="0.15">
      <c r="A62" s="54"/>
      <c r="B62" s="53" t="s">
        <v>41</v>
      </c>
      <c r="C62" s="53" t="s">
        <v>40</v>
      </c>
      <c r="D62" s="53" t="s">
        <v>39</v>
      </c>
      <c r="E62" s="53" t="s">
        <v>38</v>
      </c>
      <c r="F62" s="52" t="s">
        <v>37</v>
      </c>
      <c r="G62" s="51" t="s">
        <v>36</v>
      </c>
      <c r="H62" s="50" t="s">
        <v>35</v>
      </c>
      <c r="I62" s="56" t="s">
        <v>34</v>
      </c>
      <c r="J62" s="50" t="s">
        <v>33</v>
      </c>
      <c r="K62" s="50" t="s">
        <v>32</v>
      </c>
      <c r="L62" s="50" t="s">
        <v>48</v>
      </c>
      <c r="M62" s="50" t="s">
        <v>30</v>
      </c>
      <c r="N62" s="49" t="s">
        <v>29</v>
      </c>
      <c r="O62" s="49" t="s">
        <v>28</v>
      </c>
      <c r="P62" s="48" t="s">
        <v>27</v>
      </c>
      <c r="Q62" s="47" t="s">
        <v>26</v>
      </c>
      <c r="R62" s="55"/>
    </row>
    <row r="63" spans="1:18" x14ac:dyDescent="0.15">
      <c r="A63" s="54"/>
      <c r="B63" s="53"/>
      <c r="C63" s="53"/>
      <c r="D63" s="53"/>
      <c r="E63" s="53"/>
      <c r="F63" s="52"/>
      <c r="G63" s="51">
        <v>31</v>
      </c>
      <c r="H63" s="50">
        <v>8.3000000000000004E-2</v>
      </c>
      <c r="I63" s="50">
        <v>1.6E-2</v>
      </c>
      <c r="J63" s="50"/>
      <c r="K63" s="50">
        <v>10.14</v>
      </c>
      <c r="L63" s="50">
        <v>0.8</v>
      </c>
      <c r="M63" s="50"/>
      <c r="N63" s="49"/>
      <c r="O63" s="49"/>
      <c r="P63" s="48"/>
      <c r="Q63" s="47"/>
      <c r="R63" s="46"/>
    </row>
    <row r="64" spans="1:18" x14ac:dyDescent="0.15">
      <c r="A64" s="45">
        <v>1</v>
      </c>
      <c r="B64" s="44">
        <v>652</v>
      </c>
      <c r="C64" s="44">
        <v>6</v>
      </c>
      <c r="D64" s="44">
        <v>4</v>
      </c>
      <c r="E64" s="44">
        <v>21</v>
      </c>
      <c r="F64" s="43">
        <f>SUM(B64:E64)</f>
        <v>683</v>
      </c>
      <c r="G64" s="42">
        <f>F64*$G$8</f>
        <v>21173</v>
      </c>
      <c r="H64" s="41">
        <f>ROUND(G64*$H$8,0)</f>
        <v>1757</v>
      </c>
      <c r="I64" s="41">
        <f>ROUND(G64*$I$8,0)</f>
        <v>339</v>
      </c>
      <c r="J64" s="41">
        <f>SUM(G64:I64)</f>
        <v>23269</v>
      </c>
      <c r="K64" s="41">
        <f>ROUNDDOWN(J64*$K$8,0)</f>
        <v>235947</v>
      </c>
      <c r="L64" s="41">
        <f>ROUNDDOWN(K64*$L$63,0)</f>
        <v>188757</v>
      </c>
      <c r="M64" s="40">
        <f>K64-L64</f>
        <v>47190</v>
      </c>
      <c r="N64" s="39">
        <v>2006</v>
      </c>
      <c r="O64" s="39">
        <v>1445</v>
      </c>
      <c r="P64" s="38">
        <f>(N64+O64)*31</f>
        <v>106981</v>
      </c>
      <c r="Q64" s="37">
        <v>900</v>
      </c>
      <c r="R64" s="36">
        <f>M64+P64+Q64</f>
        <v>155071</v>
      </c>
    </row>
    <row r="65" spans="1:18" x14ac:dyDescent="0.15">
      <c r="A65" s="45">
        <v>2</v>
      </c>
      <c r="B65" s="44">
        <v>720</v>
      </c>
      <c r="C65" s="44">
        <v>6</v>
      </c>
      <c r="D65" s="44">
        <v>4</v>
      </c>
      <c r="E65" s="44">
        <v>21</v>
      </c>
      <c r="F65" s="43">
        <f>SUM(B65:E65)</f>
        <v>751</v>
      </c>
      <c r="G65" s="42">
        <f>F65*$G$8</f>
        <v>23281</v>
      </c>
      <c r="H65" s="41">
        <f>ROUND(G65*$H$8,0)</f>
        <v>1932</v>
      </c>
      <c r="I65" s="41">
        <f>ROUND(G65*$I$8,0)</f>
        <v>372</v>
      </c>
      <c r="J65" s="41">
        <f>SUM(G65:I65)</f>
        <v>25585</v>
      </c>
      <c r="K65" s="41">
        <f>ROUNDDOWN(J65*$K$8,0)</f>
        <v>259431</v>
      </c>
      <c r="L65" s="41">
        <f>ROUNDDOWN(K65*$L$63,0)</f>
        <v>207544</v>
      </c>
      <c r="M65" s="40">
        <f>K65-L65</f>
        <v>51887</v>
      </c>
      <c r="N65" s="39">
        <v>2006</v>
      </c>
      <c r="O65" s="39">
        <v>1445</v>
      </c>
      <c r="P65" s="38">
        <f>(N65+O65)*31</f>
        <v>106981</v>
      </c>
      <c r="Q65" s="37">
        <v>900</v>
      </c>
      <c r="R65" s="36">
        <f>M65+P65+Q65</f>
        <v>159768</v>
      </c>
    </row>
    <row r="66" spans="1:18" x14ac:dyDescent="0.15">
      <c r="A66" s="45">
        <v>3</v>
      </c>
      <c r="B66" s="44">
        <v>793</v>
      </c>
      <c r="C66" s="44">
        <v>6</v>
      </c>
      <c r="D66" s="44">
        <v>4</v>
      </c>
      <c r="E66" s="44">
        <v>21</v>
      </c>
      <c r="F66" s="43">
        <f>SUM(B66:E66)</f>
        <v>824</v>
      </c>
      <c r="G66" s="42">
        <f>F66*$G$8</f>
        <v>25544</v>
      </c>
      <c r="H66" s="41">
        <f>ROUND(G66*$H$8,0)</f>
        <v>2120</v>
      </c>
      <c r="I66" s="41">
        <f>ROUND(G66*$I$8,0)</f>
        <v>409</v>
      </c>
      <c r="J66" s="41">
        <f>SUM(G66:I66)</f>
        <v>28073</v>
      </c>
      <c r="K66" s="41">
        <f>ROUNDDOWN(J66*$K$8,0)</f>
        <v>284660</v>
      </c>
      <c r="L66" s="41">
        <f>ROUNDDOWN(K66*$L$63,0)</f>
        <v>227728</v>
      </c>
      <c r="M66" s="40">
        <f>K66-L66</f>
        <v>56932</v>
      </c>
      <c r="N66" s="39">
        <v>2006</v>
      </c>
      <c r="O66" s="39">
        <v>1445</v>
      </c>
      <c r="P66" s="38">
        <f>(N66+O66)*31</f>
        <v>106981</v>
      </c>
      <c r="Q66" s="37">
        <v>900</v>
      </c>
      <c r="R66" s="36">
        <f>M66+P66+Q66</f>
        <v>164813</v>
      </c>
    </row>
    <row r="67" spans="1:18" x14ac:dyDescent="0.15">
      <c r="A67" s="45">
        <v>4</v>
      </c>
      <c r="B67" s="44">
        <v>862</v>
      </c>
      <c r="C67" s="44">
        <v>6</v>
      </c>
      <c r="D67" s="44">
        <v>4</v>
      </c>
      <c r="E67" s="44">
        <v>21</v>
      </c>
      <c r="F67" s="43">
        <f>SUM(B67:E67)</f>
        <v>893</v>
      </c>
      <c r="G67" s="42">
        <f>F67*$G$8</f>
        <v>27683</v>
      </c>
      <c r="H67" s="41">
        <f>ROUND(G67*$H$8,0)</f>
        <v>2298</v>
      </c>
      <c r="I67" s="41">
        <f>ROUND(G67*$I$8,0)</f>
        <v>443</v>
      </c>
      <c r="J67" s="41">
        <f>SUM(G67:I67)</f>
        <v>30424</v>
      </c>
      <c r="K67" s="41">
        <f>ROUNDDOWN(J67*$K$8,0)</f>
        <v>308499</v>
      </c>
      <c r="L67" s="41">
        <f>ROUNDDOWN(K67*$L$63,0)</f>
        <v>246799</v>
      </c>
      <c r="M67" s="40">
        <f>K67-L67</f>
        <v>61700</v>
      </c>
      <c r="N67" s="39">
        <v>2006</v>
      </c>
      <c r="O67" s="39">
        <v>1445</v>
      </c>
      <c r="P67" s="38">
        <f>(N67+O67)*31</f>
        <v>106981</v>
      </c>
      <c r="Q67" s="37">
        <v>900</v>
      </c>
      <c r="R67" s="36">
        <f>M67+P67+Q67</f>
        <v>169581</v>
      </c>
    </row>
    <row r="68" spans="1:18" x14ac:dyDescent="0.15">
      <c r="A68" s="45">
        <v>5</v>
      </c>
      <c r="B68" s="44">
        <v>929</v>
      </c>
      <c r="C68" s="44">
        <v>6</v>
      </c>
      <c r="D68" s="44">
        <v>4</v>
      </c>
      <c r="E68" s="44">
        <v>21</v>
      </c>
      <c r="F68" s="43">
        <f>SUM(B68:E68)</f>
        <v>960</v>
      </c>
      <c r="G68" s="42">
        <f>F68*$G$8</f>
        <v>29760</v>
      </c>
      <c r="H68" s="41">
        <f>ROUND(G68*$H$8,0)</f>
        <v>2470</v>
      </c>
      <c r="I68" s="41">
        <f>ROUND(G68*$I$8,0)</f>
        <v>476</v>
      </c>
      <c r="J68" s="41">
        <f>SUM(G68:I68)</f>
        <v>32706</v>
      </c>
      <c r="K68" s="41">
        <f>ROUNDDOWN(J68*$K$8,0)</f>
        <v>331638</v>
      </c>
      <c r="L68" s="41">
        <f>ROUNDDOWN(K68*$L$63,0)</f>
        <v>265310</v>
      </c>
      <c r="M68" s="40">
        <f>K68-L68</f>
        <v>66328</v>
      </c>
      <c r="N68" s="39">
        <v>2006</v>
      </c>
      <c r="O68" s="39">
        <v>1445</v>
      </c>
      <c r="P68" s="38">
        <f>(N68+O68)*31</f>
        <v>106981</v>
      </c>
      <c r="Q68" s="37">
        <v>900</v>
      </c>
      <c r="R68" s="36">
        <f>M68+P68+Q68</f>
        <v>174209</v>
      </c>
    </row>
    <row r="69" spans="1:18" x14ac:dyDescent="0.15">
      <c r="A69" s="69"/>
      <c r="B69" s="69"/>
      <c r="C69" s="69"/>
      <c r="D69" s="69"/>
      <c r="E69" s="69"/>
      <c r="F69" s="72"/>
      <c r="G69" s="72"/>
      <c r="H69" s="72"/>
      <c r="I69" s="71"/>
      <c r="J69" s="69"/>
      <c r="K69" s="69"/>
      <c r="L69" s="69"/>
      <c r="M69" s="69"/>
      <c r="N69" s="69"/>
      <c r="O69" s="69"/>
      <c r="P69" s="70"/>
      <c r="Q69" s="69"/>
      <c r="R69" s="69"/>
    </row>
    <row r="70" spans="1:18" ht="14.25" x14ac:dyDescent="0.15">
      <c r="A70" s="68" t="s">
        <v>47</v>
      </c>
      <c r="B70" s="68"/>
      <c r="C70" s="68"/>
      <c r="D70" s="68"/>
      <c r="E70" s="68"/>
      <c r="F70" s="68"/>
      <c r="G70" s="68"/>
      <c r="H70" s="68"/>
      <c r="I70" s="68"/>
      <c r="J70" s="68"/>
      <c r="K70" s="68"/>
      <c r="L70" s="68"/>
      <c r="M70" s="68"/>
      <c r="N70" s="68"/>
      <c r="O70" s="68"/>
      <c r="P70" s="68"/>
      <c r="Q70" s="68"/>
      <c r="R70" s="68"/>
    </row>
    <row r="71" spans="1:18" x14ac:dyDescent="0.15">
      <c r="A71" s="67" t="s">
        <v>46</v>
      </c>
      <c r="B71" s="66" t="s">
        <v>45</v>
      </c>
      <c r="C71" s="65"/>
      <c r="D71" s="65"/>
      <c r="E71" s="65"/>
      <c r="F71" s="63"/>
      <c r="G71" s="64"/>
      <c r="H71" s="63"/>
      <c r="I71" s="63"/>
      <c r="J71" s="63"/>
      <c r="K71" s="63"/>
      <c r="L71" s="62" t="s">
        <v>44</v>
      </c>
      <c r="M71" s="61"/>
      <c r="N71" s="60" t="s">
        <v>43</v>
      </c>
      <c r="O71" s="59"/>
      <c r="P71" s="59"/>
      <c r="Q71" s="58"/>
      <c r="R71" s="57" t="s">
        <v>42</v>
      </c>
    </row>
    <row r="72" spans="1:18" ht="39" x14ac:dyDescent="0.15">
      <c r="A72" s="54"/>
      <c r="B72" s="53" t="s">
        <v>41</v>
      </c>
      <c r="C72" s="53" t="s">
        <v>40</v>
      </c>
      <c r="D72" s="53" t="s">
        <v>39</v>
      </c>
      <c r="E72" s="53" t="s">
        <v>38</v>
      </c>
      <c r="F72" s="52" t="s">
        <v>37</v>
      </c>
      <c r="G72" s="51" t="s">
        <v>36</v>
      </c>
      <c r="H72" s="50" t="s">
        <v>35</v>
      </c>
      <c r="I72" s="56" t="s">
        <v>34</v>
      </c>
      <c r="J72" s="50" t="s">
        <v>33</v>
      </c>
      <c r="K72" s="50" t="s">
        <v>32</v>
      </c>
      <c r="L72" s="50" t="s">
        <v>31</v>
      </c>
      <c r="M72" s="50" t="s">
        <v>30</v>
      </c>
      <c r="N72" s="49" t="s">
        <v>29</v>
      </c>
      <c r="O72" s="49" t="s">
        <v>28</v>
      </c>
      <c r="P72" s="48" t="s">
        <v>27</v>
      </c>
      <c r="Q72" s="47" t="s">
        <v>26</v>
      </c>
      <c r="R72" s="55"/>
    </row>
    <row r="73" spans="1:18" x14ac:dyDescent="0.15">
      <c r="A73" s="54"/>
      <c r="B73" s="53"/>
      <c r="C73" s="53"/>
      <c r="D73" s="53"/>
      <c r="E73" s="53"/>
      <c r="F73" s="52"/>
      <c r="G73" s="51">
        <v>31</v>
      </c>
      <c r="H73" s="50">
        <v>8.3000000000000004E-2</v>
      </c>
      <c r="I73" s="50">
        <v>1.6E-2</v>
      </c>
      <c r="J73" s="50"/>
      <c r="K73" s="50">
        <v>10.14</v>
      </c>
      <c r="L73" s="50">
        <v>0.7</v>
      </c>
      <c r="M73" s="50"/>
      <c r="N73" s="49"/>
      <c r="O73" s="49"/>
      <c r="P73" s="48"/>
      <c r="Q73" s="47"/>
      <c r="R73" s="46"/>
    </row>
    <row r="74" spans="1:18" x14ac:dyDescent="0.15">
      <c r="A74" s="45">
        <v>1</v>
      </c>
      <c r="B74" s="44">
        <v>652</v>
      </c>
      <c r="C74" s="44">
        <v>6</v>
      </c>
      <c r="D74" s="44">
        <v>4</v>
      </c>
      <c r="E74" s="44">
        <v>21</v>
      </c>
      <c r="F74" s="43">
        <f>SUM(B74:E74)</f>
        <v>683</v>
      </c>
      <c r="G74" s="42">
        <f>F74*$G$8</f>
        <v>21173</v>
      </c>
      <c r="H74" s="41">
        <f>ROUND(G74*$H$8,0)</f>
        <v>1757</v>
      </c>
      <c r="I74" s="41">
        <f>ROUND(G74*$I$8,0)</f>
        <v>339</v>
      </c>
      <c r="J74" s="41">
        <f>SUM(G74:I74)</f>
        <v>23269</v>
      </c>
      <c r="K74" s="41">
        <f>ROUNDDOWN(J74*$K$8,0)</f>
        <v>235947</v>
      </c>
      <c r="L74" s="41">
        <f>ROUNDDOWN(K74*$L$73,0)</f>
        <v>165162</v>
      </c>
      <c r="M74" s="40">
        <f>K74-L74</f>
        <v>70785</v>
      </c>
      <c r="N74" s="39">
        <v>2006</v>
      </c>
      <c r="O74" s="39">
        <v>1445</v>
      </c>
      <c r="P74" s="38">
        <f>(N74+O74)*31</f>
        <v>106981</v>
      </c>
      <c r="Q74" s="37">
        <v>900</v>
      </c>
      <c r="R74" s="36">
        <f>M74+P74+Q74</f>
        <v>178666</v>
      </c>
    </row>
    <row r="75" spans="1:18" x14ac:dyDescent="0.15">
      <c r="A75" s="45">
        <v>2</v>
      </c>
      <c r="B75" s="44">
        <v>720</v>
      </c>
      <c r="C75" s="44">
        <v>6</v>
      </c>
      <c r="D75" s="44">
        <v>4</v>
      </c>
      <c r="E75" s="44">
        <v>21</v>
      </c>
      <c r="F75" s="43">
        <f>SUM(B75:E75)</f>
        <v>751</v>
      </c>
      <c r="G75" s="42">
        <f>F75*$G$8</f>
        <v>23281</v>
      </c>
      <c r="H75" s="41">
        <f>ROUND(G75*$H$8,0)</f>
        <v>1932</v>
      </c>
      <c r="I75" s="41">
        <f>ROUND(G75*$I$8,0)</f>
        <v>372</v>
      </c>
      <c r="J75" s="41">
        <f>SUM(G75:I75)</f>
        <v>25585</v>
      </c>
      <c r="K75" s="41">
        <f>ROUNDDOWN(J75*$K$8,0)</f>
        <v>259431</v>
      </c>
      <c r="L75" s="41">
        <f>ROUNDDOWN(K75*$L$73,0)</f>
        <v>181601</v>
      </c>
      <c r="M75" s="40">
        <f>K75-L75</f>
        <v>77830</v>
      </c>
      <c r="N75" s="39">
        <v>2006</v>
      </c>
      <c r="O75" s="39">
        <v>1445</v>
      </c>
      <c r="P75" s="38">
        <f>(N75+O75)*31</f>
        <v>106981</v>
      </c>
      <c r="Q75" s="37">
        <v>900</v>
      </c>
      <c r="R75" s="36">
        <f>M75+P75+Q75</f>
        <v>185711</v>
      </c>
    </row>
    <row r="76" spans="1:18" x14ac:dyDescent="0.15">
      <c r="A76" s="45">
        <v>3</v>
      </c>
      <c r="B76" s="44">
        <v>793</v>
      </c>
      <c r="C76" s="44">
        <v>6</v>
      </c>
      <c r="D76" s="44">
        <v>4</v>
      </c>
      <c r="E76" s="44">
        <v>21</v>
      </c>
      <c r="F76" s="43">
        <f>SUM(B76:E76)</f>
        <v>824</v>
      </c>
      <c r="G76" s="42">
        <f>F76*$G$8</f>
        <v>25544</v>
      </c>
      <c r="H76" s="41">
        <f>ROUND(G76*$H$8,0)</f>
        <v>2120</v>
      </c>
      <c r="I76" s="41">
        <f>ROUND(G76*$I$8,0)</f>
        <v>409</v>
      </c>
      <c r="J76" s="41">
        <f>SUM(G76:I76)</f>
        <v>28073</v>
      </c>
      <c r="K76" s="41">
        <f>ROUNDDOWN(J76*$K$8,0)</f>
        <v>284660</v>
      </c>
      <c r="L76" s="41">
        <f>ROUNDDOWN(K76*$L$73,0)</f>
        <v>199262</v>
      </c>
      <c r="M76" s="40">
        <f>K76-L76</f>
        <v>85398</v>
      </c>
      <c r="N76" s="39">
        <v>2006</v>
      </c>
      <c r="O76" s="39">
        <v>1445</v>
      </c>
      <c r="P76" s="38">
        <f>(N76+O76)*31</f>
        <v>106981</v>
      </c>
      <c r="Q76" s="37">
        <v>900</v>
      </c>
      <c r="R76" s="36">
        <f>M76+P76+Q76</f>
        <v>193279</v>
      </c>
    </row>
    <row r="77" spans="1:18" x14ac:dyDescent="0.15">
      <c r="A77" s="45">
        <v>4</v>
      </c>
      <c r="B77" s="44">
        <v>862</v>
      </c>
      <c r="C77" s="44">
        <v>6</v>
      </c>
      <c r="D77" s="44">
        <v>4</v>
      </c>
      <c r="E77" s="44">
        <v>21</v>
      </c>
      <c r="F77" s="43">
        <f>SUM(B77:E77)</f>
        <v>893</v>
      </c>
      <c r="G77" s="42">
        <f>F77*$G$8</f>
        <v>27683</v>
      </c>
      <c r="H77" s="41">
        <f>ROUND(G77*$H$8,0)</f>
        <v>2298</v>
      </c>
      <c r="I77" s="41">
        <f>ROUND(G77*$I$8,0)</f>
        <v>443</v>
      </c>
      <c r="J77" s="41">
        <f>SUM(G77:I77)</f>
        <v>30424</v>
      </c>
      <c r="K77" s="41">
        <f>ROUNDDOWN(J77*$K$8,0)</f>
        <v>308499</v>
      </c>
      <c r="L77" s="41">
        <f>ROUNDDOWN(K77*$L$73,0)</f>
        <v>215949</v>
      </c>
      <c r="M77" s="40">
        <f>K77-L77</f>
        <v>92550</v>
      </c>
      <c r="N77" s="39">
        <v>2006</v>
      </c>
      <c r="O77" s="39">
        <v>1445</v>
      </c>
      <c r="P77" s="38">
        <f>(N77+O77)*31</f>
        <v>106981</v>
      </c>
      <c r="Q77" s="37">
        <v>900</v>
      </c>
      <c r="R77" s="36">
        <f>M77+P77+Q77</f>
        <v>200431</v>
      </c>
    </row>
    <row r="78" spans="1:18" x14ac:dyDescent="0.15">
      <c r="A78" s="45">
        <v>5</v>
      </c>
      <c r="B78" s="44">
        <v>929</v>
      </c>
      <c r="C78" s="44">
        <v>6</v>
      </c>
      <c r="D78" s="44">
        <v>4</v>
      </c>
      <c r="E78" s="44">
        <v>21</v>
      </c>
      <c r="F78" s="43">
        <f>SUM(B78:E78)</f>
        <v>960</v>
      </c>
      <c r="G78" s="42">
        <f>F78*$G$8</f>
        <v>29760</v>
      </c>
      <c r="H78" s="41">
        <f>ROUND(G78*$H$8,0)</f>
        <v>2470</v>
      </c>
      <c r="I78" s="41">
        <f>ROUND(G78*$I$8,0)</f>
        <v>476</v>
      </c>
      <c r="J78" s="41">
        <f>SUM(G78:I78)</f>
        <v>32706</v>
      </c>
      <c r="K78" s="41">
        <f>ROUNDDOWN(J78*$K$8,0)</f>
        <v>331638</v>
      </c>
      <c r="L78" s="41">
        <f>ROUNDDOWN(K78*$L$73,0)</f>
        <v>232146</v>
      </c>
      <c r="M78" s="40">
        <f>K78-L78</f>
        <v>99492</v>
      </c>
      <c r="N78" s="39">
        <v>2006</v>
      </c>
      <c r="O78" s="39">
        <v>1445</v>
      </c>
      <c r="P78" s="38">
        <f>(N78+O78)*31</f>
        <v>106981</v>
      </c>
      <c r="Q78" s="37">
        <v>900</v>
      </c>
      <c r="R78" s="36">
        <f>M78+P78+Q78</f>
        <v>207373</v>
      </c>
    </row>
    <row r="79" spans="1:18" x14ac:dyDescent="0.15">
      <c r="A79" s="33"/>
      <c r="B79" s="33"/>
      <c r="C79" s="33"/>
      <c r="D79" s="33"/>
      <c r="E79" s="33"/>
      <c r="F79" s="35"/>
      <c r="G79" s="34"/>
      <c r="H79" s="31"/>
      <c r="I79" s="31"/>
      <c r="J79" s="31"/>
      <c r="K79" s="31"/>
      <c r="L79" s="31"/>
      <c r="M79" s="30"/>
      <c r="N79" s="29"/>
      <c r="O79" s="29"/>
      <c r="P79" s="28"/>
      <c r="Q79" s="27"/>
      <c r="R79" s="26"/>
    </row>
    <row r="80" spans="1:18" x14ac:dyDescent="0.15">
      <c r="A80" s="33"/>
      <c r="B80" s="33"/>
      <c r="C80" s="33"/>
      <c r="D80" s="33"/>
      <c r="E80" s="33"/>
      <c r="F80" s="33"/>
      <c r="G80" s="32"/>
      <c r="H80" s="31"/>
      <c r="I80" s="31"/>
      <c r="J80" s="31"/>
      <c r="K80" s="31"/>
      <c r="L80" s="31"/>
      <c r="M80" s="30"/>
      <c r="N80" s="29"/>
      <c r="O80" s="29"/>
      <c r="P80" s="28"/>
      <c r="Q80" s="27"/>
      <c r="R80" s="26"/>
    </row>
    <row r="81" spans="1:18" x14ac:dyDescent="0.15">
      <c r="A81" s="25"/>
      <c r="B81" s="25"/>
      <c r="C81" s="25"/>
      <c r="D81" s="25"/>
      <c r="E81" s="25"/>
      <c r="F81" s="25"/>
      <c r="G81" s="25"/>
      <c r="H81" s="25"/>
      <c r="I81" s="25"/>
      <c r="J81" s="25"/>
      <c r="K81" s="25"/>
      <c r="L81" s="25"/>
      <c r="M81" s="25"/>
      <c r="N81" s="25"/>
      <c r="O81" s="25"/>
      <c r="P81" s="25"/>
      <c r="Q81" s="25"/>
      <c r="R81" s="25"/>
    </row>
    <row r="82" spans="1:18" ht="22.5" x14ac:dyDescent="0.15">
      <c r="A82" s="24" t="s">
        <v>25</v>
      </c>
      <c r="B82" s="23"/>
      <c r="C82" s="22"/>
      <c r="D82" s="21" t="s">
        <v>24</v>
      </c>
      <c r="E82" s="20" t="s">
        <v>23</v>
      </c>
      <c r="F82" s="19"/>
      <c r="G82" s="19"/>
      <c r="H82" s="19"/>
      <c r="I82" s="19"/>
      <c r="J82" s="19"/>
      <c r="K82" s="19"/>
      <c r="L82" s="19"/>
      <c r="M82" s="19"/>
      <c r="N82" s="19"/>
      <c r="O82" s="19"/>
      <c r="P82" s="19"/>
      <c r="Q82" s="19"/>
      <c r="R82" s="18"/>
    </row>
    <row r="83" spans="1:18" x14ac:dyDescent="0.15">
      <c r="A83" s="17" t="s">
        <v>22</v>
      </c>
      <c r="B83" s="16"/>
      <c r="C83" s="15"/>
      <c r="D83" s="8" t="s">
        <v>21</v>
      </c>
      <c r="E83" s="7" t="s">
        <v>20</v>
      </c>
      <c r="F83" s="6"/>
      <c r="G83" s="6"/>
      <c r="H83" s="6"/>
      <c r="I83" s="6"/>
      <c r="J83" s="6"/>
      <c r="K83" s="6"/>
      <c r="L83" s="6"/>
      <c r="M83" s="6"/>
      <c r="N83" s="6"/>
      <c r="O83" s="6"/>
      <c r="P83" s="6"/>
      <c r="Q83" s="6"/>
      <c r="R83" s="5"/>
    </row>
    <row r="84" spans="1:18" x14ac:dyDescent="0.15">
      <c r="A84" s="17" t="s">
        <v>19</v>
      </c>
      <c r="B84" s="16"/>
      <c r="C84" s="15"/>
      <c r="D84" s="8" t="s">
        <v>18</v>
      </c>
      <c r="E84" s="7" t="s">
        <v>17</v>
      </c>
      <c r="F84" s="6"/>
      <c r="G84" s="6"/>
      <c r="H84" s="6"/>
      <c r="I84" s="6"/>
      <c r="J84" s="6"/>
      <c r="K84" s="6"/>
      <c r="L84" s="6"/>
      <c r="M84" s="6"/>
      <c r="N84" s="6"/>
      <c r="O84" s="6"/>
      <c r="P84" s="6"/>
      <c r="Q84" s="6"/>
      <c r="R84" s="5"/>
    </row>
    <row r="85" spans="1:18" x14ac:dyDescent="0.15">
      <c r="A85" s="17" t="s">
        <v>16</v>
      </c>
      <c r="B85" s="16"/>
      <c r="C85" s="15"/>
      <c r="D85" s="14" t="s">
        <v>15</v>
      </c>
      <c r="E85" s="12" t="s">
        <v>14</v>
      </c>
      <c r="F85" s="11"/>
      <c r="G85" s="11"/>
      <c r="H85" s="11"/>
      <c r="I85" s="11"/>
      <c r="J85" s="11"/>
      <c r="K85" s="11"/>
      <c r="L85" s="11"/>
      <c r="M85" s="11"/>
      <c r="N85" s="11"/>
      <c r="O85" s="11"/>
      <c r="P85" s="11"/>
      <c r="Q85" s="11"/>
      <c r="R85" s="10"/>
    </row>
    <row r="86" spans="1:18" ht="27" x14ac:dyDescent="0.15">
      <c r="A86" s="9" t="s">
        <v>13</v>
      </c>
      <c r="B86" s="9"/>
      <c r="C86" s="9"/>
      <c r="D86" s="13" t="s">
        <v>12</v>
      </c>
      <c r="E86" s="12" t="s">
        <v>11</v>
      </c>
      <c r="F86" s="11"/>
      <c r="G86" s="11"/>
      <c r="H86" s="11"/>
      <c r="I86" s="11"/>
      <c r="J86" s="11"/>
      <c r="K86" s="11"/>
      <c r="L86" s="11"/>
      <c r="M86" s="11"/>
      <c r="N86" s="11"/>
      <c r="O86" s="11"/>
      <c r="P86" s="11"/>
      <c r="Q86" s="11"/>
      <c r="R86" s="10"/>
    </row>
    <row r="87" spans="1:18" ht="27" x14ac:dyDescent="0.15">
      <c r="A87" s="9" t="s">
        <v>10</v>
      </c>
      <c r="B87" s="9"/>
      <c r="C87" s="9"/>
      <c r="D87" s="13" t="s">
        <v>9</v>
      </c>
      <c r="E87" s="12" t="s">
        <v>8</v>
      </c>
      <c r="F87" s="11"/>
      <c r="G87" s="11"/>
      <c r="H87" s="11"/>
      <c r="I87" s="11"/>
      <c r="J87" s="11"/>
      <c r="K87" s="11"/>
      <c r="L87" s="11"/>
      <c r="M87" s="11"/>
      <c r="N87" s="11"/>
      <c r="O87" s="11"/>
      <c r="P87" s="11"/>
      <c r="Q87" s="11"/>
      <c r="R87" s="10"/>
    </row>
    <row r="88" spans="1:18" x14ac:dyDescent="0.15">
      <c r="A88" s="9" t="s">
        <v>7</v>
      </c>
      <c r="B88" s="9"/>
      <c r="C88" s="9"/>
      <c r="D88" s="8" t="s">
        <v>6</v>
      </c>
      <c r="E88" s="12" t="s">
        <v>5</v>
      </c>
      <c r="F88" s="11"/>
      <c r="G88" s="11"/>
      <c r="H88" s="11"/>
      <c r="I88" s="11"/>
      <c r="J88" s="11"/>
      <c r="K88" s="11"/>
      <c r="L88" s="11"/>
      <c r="M88" s="11"/>
      <c r="N88" s="11"/>
      <c r="O88" s="11"/>
      <c r="P88" s="11"/>
      <c r="Q88" s="11"/>
      <c r="R88" s="10"/>
    </row>
    <row r="89" spans="1:18" x14ac:dyDescent="0.15">
      <c r="A89" s="9" t="s">
        <v>4</v>
      </c>
      <c r="B89" s="9"/>
      <c r="C89" s="9"/>
      <c r="D89" s="8" t="s">
        <v>3</v>
      </c>
      <c r="E89" s="7" t="s">
        <v>2</v>
      </c>
      <c r="F89" s="6"/>
      <c r="G89" s="6"/>
      <c r="H89" s="6"/>
      <c r="I89" s="6"/>
      <c r="J89" s="6"/>
      <c r="K89" s="6"/>
      <c r="L89" s="6"/>
      <c r="M89" s="6"/>
      <c r="N89" s="6"/>
      <c r="O89" s="6"/>
      <c r="P89" s="6"/>
      <c r="Q89" s="6"/>
      <c r="R89" s="5"/>
    </row>
    <row r="90" spans="1:18" x14ac:dyDescent="0.15">
      <c r="A90" s="4" t="s">
        <v>1</v>
      </c>
      <c r="B90" s="4"/>
      <c r="C90" s="4"/>
      <c r="D90" s="4"/>
      <c r="E90" s="4"/>
      <c r="F90" s="4"/>
      <c r="G90" s="4"/>
      <c r="H90" s="4"/>
      <c r="I90" s="4"/>
      <c r="J90" s="4"/>
      <c r="K90" s="4"/>
      <c r="L90" s="4"/>
      <c r="M90" s="4"/>
      <c r="N90" s="4"/>
      <c r="O90" s="4"/>
      <c r="P90" s="4"/>
      <c r="Q90" s="4"/>
      <c r="R90" s="4"/>
    </row>
    <row r="91" spans="1:18" x14ac:dyDescent="0.15">
      <c r="A91" s="3"/>
      <c r="B91" s="2" t="s">
        <v>0</v>
      </c>
      <c r="C91" s="2"/>
      <c r="D91" s="2"/>
      <c r="E91" s="2"/>
      <c r="F91" s="2"/>
      <c r="G91" s="2"/>
      <c r="H91" s="2"/>
      <c r="I91" s="2"/>
      <c r="J91" s="2"/>
      <c r="K91" s="2"/>
      <c r="L91" s="2"/>
      <c r="M91" s="2"/>
      <c r="N91" s="2"/>
      <c r="O91" s="2"/>
      <c r="P91" s="2"/>
      <c r="Q91" s="2"/>
      <c r="R91" s="2"/>
    </row>
    <row r="92" spans="1:18" x14ac:dyDescent="0.15">
      <c r="A92" s="1"/>
      <c r="B92" s="1"/>
      <c r="C92" s="1"/>
      <c r="D92" s="1"/>
      <c r="E92" s="1"/>
      <c r="F92" s="1"/>
      <c r="G92" s="1"/>
      <c r="H92" s="1"/>
      <c r="I92" s="1"/>
      <c r="J92" s="1"/>
      <c r="K92" s="1"/>
      <c r="L92" s="1"/>
      <c r="M92" s="1"/>
      <c r="N92" s="1"/>
      <c r="O92" s="1"/>
      <c r="P92" s="1"/>
      <c r="Q92" s="1"/>
      <c r="R92" s="1"/>
    </row>
  </sheetData>
  <mergeCells count="58">
    <mergeCell ref="A2:Q2"/>
    <mergeCell ref="Q4:R4"/>
    <mergeCell ref="A6:A7"/>
    <mergeCell ref="B6:E6"/>
    <mergeCell ref="N6:Q6"/>
    <mergeCell ref="R6:R7"/>
    <mergeCell ref="A16:A17"/>
    <mergeCell ref="B16:E16"/>
    <mergeCell ref="N16:Q16"/>
    <mergeCell ref="R16:R17"/>
    <mergeCell ref="A25:A26"/>
    <mergeCell ref="B25:E25"/>
    <mergeCell ref="N25:Q25"/>
    <mergeCell ref="R25:R26"/>
    <mergeCell ref="A34:A35"/>
    <mergeCell ref="B34:E34"/>
    <mergeCell ref="N34:Q34"/>
    <mergeCell ref="R34:R35"/>
    <mergeCell ref="A43:A44"/>
    <mergeCell ref="B43:E43"/>
    <mergeCell ref="N43:Q43"/>
    <mergeCell ref="R43:R44"/>
    <mergeCell ref="A51:R51"/>
    <mergeCell ref="A52:R52"/>
    <mergeCell ref="A53:R53"/>
    <mergeCell ref="A54:R54"/>
    <mergeCell ref="A55:R55"/>
    <mergeCell ref="A56:R56"/>
    <mergeCell ref="O57:R57"/>
    <mergeCell ref="O58:R58"/>
    <mergeCell ref="A60:R60"/>
    <mergeCell ref="B61:E61"/>
    <mergeCell ref="N61:Q61"/>
    <mergeCell ref="R61:R62"/>
    <mergeCell ref="A70:R70"/>
    <mergeCell ref="B71:E71"/>
    <mergeCell ref="N71:Q71"/>
    <mergeCell ref="R71:R72"/>
    <mergeCell ref="A81:R81"/>
    <mergeCell ref="A82:C82"/>
    <mergeCell ref="E82:R82"/>
    <mergeCell ref="E88:R88"/>
    <mergeCell ref="A83:C83"/>
    <mergeCell ref="E83:R83"/>
    <mergeCell ref="A84:C84"/>
    <mergeCell ref="E84:R84"/>
    <mergeCell ref="A85:C85"/>
    <mergeCell ref="E85:R85"/>
    <mergeCell ref="A89:C89"/>
    <mergeCell ref="E89:R89"/>
    <mergeCell ref="A90:R90"/>
    <mergeCell ref="B91:R91"/>
    <mergeCell ref="A92:R92"/>
    <mergeCell ref="A86:C86"/>
    <mergeCell ref="E86:R86"/>
    <mergeCell ref="A87:C87"/>
    <mergeCell ref="E87:R87"/>
    <mergeCell ref="A88:C88"/>
  </mergeCells>
  <phoneticPr fontId="3"/>
  <conditionalFormatting sqref="Q4:R4">
    <cfRule type="cellIs" dxfId="5" priority="1" stopIfTrue="1" operator="between">
      <formula>45292</formula>
      <formula>45657</formula>
    </cfRule>
    <cfRule type="cellIs" dxfId="4" priority="2" stopIfTrue="1" operator="between">
      <formula>44927</formula>
      <formula>45291</formula>
    </cfRule>
    <cfRule type="cellIs" dxfId="3" priority="3" stopIfTrue="1" operator="between">
      <formula>44562</formula>
      <formula>44926</formula>
    </cfRule>
    <cfRule type="cellIs" dxfId="2" priority="4" stopIfTrue="1" operator="between">
      <formula>44197</formula>
      <formula>44561</formula>
    </cfRule>
    <cfRule type="cellIs" dxfId="1" priority="5" stopIfTrue="1" operator="between">
      <formula>43831</formula>
      <formula>44196</formula>
    </cfRule>
    <cfRule type="cellIs" dxfId="0" priority="6" stopIfTrue="1" operator="between">
      <formula>43586</formula>
      <formula>43830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料金表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legacy</dc:creator>
  <cp:lastModifiedBy>legacy</cp:lastModifiedBy>
  <dcterms:created xsi:type="dcterms:W3CDTF">2022-08-05T05:32:20Z</dcterms:created>
  <dcterms:modified xsi:type="dcterms:W3CDTF">2022-08-05T05:32:47Z</dcterms:modified>
</cp:coreProperties>
</file>